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olezal\Desktop\Oprava bojlerů TUV 1 a TUV 2\PD s Rozpočty - EDIT\"/>
    </mc:Choice>
  </mc:AlternateContent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2 01 Pol" sheetId="12" r:id="rId4"/>
    <sheet name="2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 01 Pol'!$1:$7</definedName>
    <definedName name="_xlnm.Print_Titles" localSheetId="4">'2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 01 Pol'!$A$1:$X$115</definedName>
    <definedName name="_xlnm.Print_Area" localSheetId="4">'2 02 Pol'!$A$1:$X$56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1" i="1"/>
  <c r="I60" i="1"/>
  <c r="I59" i="1"/>
  <c r="I58" i="1"/>
  <c r="I57" i="1"/>
  <c r="I56" i="1"/>
  <c r="I55" i="1"/>
  <c r="I54" i="1"/>
  <c r="I53" i="1"/>
  <c r="I52" i="1"/>
  <c r="I51" i="1"/>
  <c r="I50" i="1"/>
  <c r="G41" i="1"/>
  <c r="I41" i="1" s="1"/>
  <c r="F41" i="1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10" i="13"/>
  <c r="G11" i="13"/>
  <c r="I11" i="13"/>
  <c r="I10" i="13" s="1"/>
  <c r="K11" i="13"/>
  <c r="M11" i="13"/>
  <c r="M10" i="13" s="1"/>
  <c r="O11" i="13"/>
  <c r="Q11" i="13"/>
  <c r="Q10" i="13" s="1"/>
  <c r="V11" i="13"/>
  <c r="G12" i="13"/>
  <c r="M12" i="13" s="1"/>
  <c r="I12" i="13"/>
  <c r="K12" i="13"/>
  <c r="K10" i="13" s="1"/>
  <c r="O12" i="13"/>
  <c r="O10" i="13" s="1"/>
  <c r="Q12" i="13"/>
  <c r="V12" i="13"/>
  <c r="V10" i="13" s="1"/>
  <c r="G14" i="13"/>
  <c r="G13" i="13" s="1"/>
  <c r="I14" i="13"/>
  <c r="K14" i="13"/>
  <c r="K13" i="13" s="1"/>
  <c r="O14" i="13"/>
  <c r="O13" i="13" s="1"/>
  <c r="Q14" i="13"/>
  <c r="V14" i="13"/>
  <c r="V13" i="13" s="1"/>
  <c r="G15" i="13"/>
  <c r="I15" i="13"/>
  <c r="I13" i="13" s="1"/>
  <c r="K15" i="13"/>
  <c r="M15" i="13"/>
  <c r="O15" i="13"/>
  <c r="Q15" i="13"/>
  <c r="Q13" i="13" s="1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2" i="13"/>
  <c r="G21" i="13" s="1"/>
  <c r="I22" i="13"/>
  <c r="K22" i="13"/>
  <c r="K21" i="13" s="1"/>
  <c r="O22" i="13"/>
  <c r="O21" i="13" s="1"/>
  <c r="Q22" i="13"/>
  <c r="V22" i="13"/>
  <c r="V21" i="13" s="1"/>
  <c r="G23" i="13"/>
  <c r="I23" i="13"/>
  <c r="I21" i="13" s="1"/>
  <c r="K23" i="13"/>
  <c r="M23" i="13"/>
  <c r="O23" i="13"/>
  <c r="Q23" i="13"/>
  <c r="Q21" i="13" s="1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M26" i="13" s="1"/>
  <c r="I26" i="13"/>
  <c r="K26" i="13"/>
  <c r="O26" i="13"/>
  <c r="Q26" i="13"/>
  <c r="V26" i="13"/>
  <c r="I27" i="13"/>
  <c r="G28" i="13"/>
  <c r="G27" i="13" s="1"/>
  <c r="I28" i="13"/>
  <c r="K28" i="13"/>
  <c r="K27" i="13" s="1"/>
  <c r="O28" i="13"/>
  <c r="O27" i="13" s="1"/>
  <c r="Q28" i="13"/>
  <c r="V28" i="13"/>
  <c r="V27" i="13" s="1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Q27" i="13" s="1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K34" i="13"/>
  <c r="O34" i="13"/>
  <c r="V34" i="13"/>
  <c r="G35" i="13"/>
  <c r="I35" i="13"/>
  <c r="I34" i="13" s="1"/>
  <c r="K35" i="13"/>
  <c r="M35" i="13"/>
  <c r="M34" i="13" s="1"/>
  <c r="O35" i="13"/>
  <c r="Q35" i="13"/>
  <c r="Q34" i="13" s="1"/>
  <c r="V35" i="13"/>
  <c r="G37" i="13"/>
  <c r="M37" i="13" s="1"/>
  <c r="I37" i="13"/>
  <c r="I36" i="13" s="1"/>
  <c r="K37" i="13"/>
  <c r="K36" i="13" s="1"/>
  <c r="O37" i="13"/>
  <c r="Q37" i="13"/>
  <c r="Q36" i="13" s="1"/>
  <c r="V37" i="13"/>
  <c r="G38" i="13"/>
  <c r="G36" i="13" s="1"/>
  <c r="I62" i="1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I43" i="13"/>
  <c r="Q43" i="13"/>
  <c r="G44" i="13"/>
  <c r="G43" i="13" s="1"/>
  <c r="I44" i="13"/>
  <c r="K44" i="13"/>
  <c r="K43" i="13" s="1"/>
  <c r="O44" i="13"/>
  <c r="O43" i="13" s="1"/>
  <c r="Q44" i="13"/>
  <c r="V44" i="13"/>
  <c r="V43" i="13" s="1"/>
  <c r="AE46" i="13"/>
  <c r="F40" i="1" s="1"/>
  <c r="G105" i="12"/>
  <c r="G9" i="12"/>
  <c r="I9" i="12"/>
  <c r="I8" i="12" s="1"/>
  <c r="K9" i="12"/>
  <c r="M9" i="12"/>
  <c r="O9" i="12"/>
  <c r="O8" i="12" s="1"/>
  <c r="Q9" i="12"/>
  <c r="V9" i="12"/>
  <c r="G10" i="12"/>
  <c r="G8" i="12" s="1"/>
  <c r="I10" i="12"/>
  <c r="K10" i="12"/>
  <c r="K8" i="12" s="1"/>
  <c r="O10" i="12"/>
  <c r="Q10" i="12"/>
  <c r="Q8" i="12" s="1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V8" i="12" s="1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1" i="12"/>
  <c r="I21" i="12"/>
  <c r="I20" i="12" s="1"/>
  <c r="K21" i="12"/>
  <c r="M21" i="12"/>
  <c r="O21" i="12"/>
  <c r="Q21" i="12"/>
  <c r="Q20" i="12" s="1"/>
  <c r="V21" i="12"/>
  <c r="G22" i="12"/>
  <c r="G20" i="12" s="1"/>
  <c r="I22" i="12"/>
  <c r="K22" i="12"/>
  <c r="O22" i="12"/>
  <c r="O20" i="12" s="1"/>
  <c r="Q22" i="12"/>
  <c r="V22" i="12"/>
  <c r="V20" i="12" s="1"/>
  <c r="G23" i="12"/>
  <c r="I23" i="12"/>
  <c r="K23" i="12"/>
  <c r="M23" i="12"/>
  <c r="O23" i="12"/>
  <c r="Q23" i="12"/>
  <c r="V23" i="12"/>
  <c r="G24" i="12"/>
  <c r="M24" i="12" s="1"/>
  <c r="I24" i="12"/>
  <c r="K24" i="12"/>
  <c r="K20" i="12" s="1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V32" i="12"/>
  <c r="G33" i="12"/>
  <c r="I33" i="12"/>
  <c r="I32" i="12" s="1"/>
  <c r="K33" i="12"/>
  <c r="M33" i="12"/>
  <c r="O33" i="12"/>
  <c r="Q33" i="12"/>
  <c r="Q32" i="12" s="1"/>
  <c r="V33" i="12"/>
  <c r="G34" i="12"/>
  <c r="M34" i="12" s="1"/>
  <c r="I34" i="12"/>
  <c r="K34" i="12"/>
  <c r="K32" i="12" s="1"/>
  <c r="O34" i="12"/>
  <c r="O32" i="12" s="1"/>
  <c r="Q34" i="12"/>
  <c r="V34" i="12"/>
  <c r="G35" i="12"/>
  <c r="I35" i="12"/>
  <c r="K35" i="12"/>
  <c r="M35" i="12"/>
  <c r="O35" i="12"/>
  <c r="Q35" i="12"/>
  <c r="V35" i="12"/>
  <c r="G37" i="12"/>
  <c r="I37" i="12"/>
  <c r="I36" i="12" s="1"/>
  <c r="K37" i="12"/>
  <c r="M37" i="12"/>
  <c r="O37" i="12"/>
  <c r="Q37" i="12"/>
  <c r="Q36" i="12" s="1"/>
  <c r="V37" i="12"/>
  <c r="G38" i="12"/>
  <c r="G36" i="12" s="1"/>
  <c r="I38" i="12"/>
  <c r="K38" i="12"/>
  <c r="K36" i="12" s="1"/>
  <c r="O38" i="12"/>
  <c r="Q38" i="12"/>
  <c r="V38" i="12"/>
  <c r="V36" i="12" s="1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O36" i="12" s="1"/>
  <c r="Q44" i="12"/>
  <c r="V44" i="12"/>
  <c r="G45" i="12"/>
  <c r="I45" i="12"/>
  <c r="K45" i="12"/>
  <c r="M45" i="12"/>
  <c r="O45" i="12"/>
  <c r="Q45" i="12"/>
  <c r="V45" i="12"/>
  <c r="G46" i="12"/>
  <c r="G47" i="12"/>
  <c r="I47" i="12"/>
  <c r="I46" i="12" s="1"/>
  <c r="K47" i="12"/>
  <c r="M47" i="12"/>
  <c r="O47" i="12"/>
  <c r="Q47" i="12"/>
  <c r="Q46" i="12" s="1"/>
  <c r="V47" i="12"/>
  <c r="G48" i="12"/>
  <c r="M48" i="12" s="1"/>
  <c r="I48" i="12"/>
  <c r="K48" i="12"/>
  <c r="K46" i="12" s="1"/>
  <c r="O48" i="12"/>
  <c r="Q48" i="12"/>
  <c r="V48" i="12"/>
  <c r="V46" i="12" s="1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O46" i="12" s="1"/>
  <c r="Q50" i="12"/>
  <c r="V50" i="12"/>
  <c r="G51" i="12"/>
  <c r="I51" i="12"/>
  <c r="K51" i="12"/>
  <c r="M51" i="12"/>
  <c r="O51" i="12"/>
  <c r="Q51" i="12"/>
  <c r="V51" i="12"/>
  <c r="G53" i="12"/>
  <c r="I53" i="12"/>
  <c r="I52" i="12" s="1"/>
  <c r="K53" i="12"/>
  <c r="M53" i="12"/>
  <c r="O53" i="12"/>
  <c r="Q53" i="12"/>
  <c r="Q52" i="12" s="1"/>
  <c r="V53" i="12"/>
  <c r="G54" i="12"/>
  <c r="G52" i="12" s="1"/>
  <c r="I54" i="12"/>
  <c r="K54" i="12"/>
  <c r="K52" i="12" s="1"/>
  <c r="O54" i="12"/>
  <c r="O52" i="12" s="1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V52" i="12" s="1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V68" i="12"/>
  <c r="G69" i="12"/>
  <c r="I69" i="12"/>
  <c r="I68" i="12" s="1"/>
  <c r="K69" i="12"/>
  <c r="M69" i="12"/>
  <c r="O69" i="12"/>
  <c r="Q69" i="12"/>
  <c r="Q68" i="12" s="1"/>
  <c r="V69" i="12"/>
  <c r="G70" i="12"/>
  <c r="G68" i="12" s="1"/>
  <c r="I70" i="12"/>
  <c r="K70" i="12"/>
  <c r="K68" i="12" s="1"/>
  <c r="O70" i="12"/>
  <c r="O68" i="12" s="1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Q75" i="12"/>
  <c r="G76" i="12"/>
  <c r="G75" i="12" s="1"/>
  <c r="I76" i="12"/>
  <c r="I75" i="12" s="1"/>
  <c r="K76" i="12"/>
  <c r="K75" i="12" s="1"/>
  <c r="O76" i="12"/>
  <c r="O75" i="12" s="1"/>
  <c r="Q76" i="12"/>
  <c r="V76" i="12"/>
  <c r="V75" i="12" s="1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I79" i="12"/>
  <c r="G80" i="12"/>
  <c r="G79" i="12" s="1"/>
  <c r="I80" i="12"/>
  <c r="K80" i="12"/>
  <c r="K79" i="12" s="1"/>
  <c r="O80" i="12"/>
  <c r="O79" i="12" s="1"/>
  <c r="Q80" i="12"/>
  <c r="V80" i="12"/>
  <c r="V79" i="12" s="1"/>
  <c r="G81" i="12"/>
  <c r="I81" i="12"/>
  <c r="K81" i="12"/>
  <c r="M81" i="12"/>
  <c r="O81" i="12"/>
  <c r="Q81" i="12"/>
  <c r="Q79" i="12" s="1"/>
  <c r="V81" i="12"/>
  <c r="G82" i="12"/>
  <c r="G83" i="12"/>
  <c r="M83" i="12" s="1"/>
  <c r="I83" i="12"/>
  <c r="I82" i="12" s="1"/>
  <c r="K83" i="12"/>
  <c r="O83" i="12"/>
  <c r="Q83" i="12"/>
  <c r="Q82" i="12" s="1"/>
  <c r="V83" i="12"/>
  <c r="G84" i="12"/>
  <c r="M84" i="12" s="1"/>
  <c r="I84" i="12"/>
  <c r="K84" i="12"/>
  <c r="K82" i="12" s="1"/>
  <c r="O84" i="12"/>
  <c r="Q84" i="12"/>
  <c r="V84" i="12"/>
  <c r="V82" i="12" s="1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O82" i="12" s="1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V93" i="12"/>
  <c r="G94" i="12"/>
  <c r="G93" i="12" s="1"/>
  <c r="I94" i="12"/>
  <c r="K94" i="12"/>
  <c r="K93" i="12" s="1"/>
  <c r="O94" i="12"/>
  <c r="O93" i="12" s="1"/>
  <c r="Q94" i="12"/>
  <c r="V94" i="12"/>
  <c r="G95" i="12"/>
  <c r="I95" i="12"/>
  <c r="I93" i="12" s="1"/>
  <c r="K95" i="12"/>
  <c r="M95" i="12"/>
  <c r="O95" i="12"/>
  <c r="Q95" i="12"/>
  <c r="Q93" i="12" s="1"/>
  <c r="V95" i="12"/>
  <c r="I96" i="12"/>
  <c r="K96" i="12"/>
  <c r="V96" i="12"/>
  <c r="G97" i="12"/>
  <c r="I97" i="12"/>
  <c r="K97" i="12"/>
  <c r="M97" i="12"/>
  <c r="O97" i="12"/>
  <c r="Q97" i="12"/>
  <c r="Q96" i="12" s="1"/>
  <c r="V97" i="12"/>
  <c r="G98" i="12"/>
  <c r="G96" i="12" s="1"/>
  <c r="I98" i="12"/>
  <c r="K98" i="12"/>
  <c r="O98" i="12"/>
  <c r="O96" i="12" s="1"/>
  <c r="Q98" i="12"/>
  <c r="V98" i="12"/>
  <c r="G100" i="12"/>
  <c r="G99" i="12" s="1"/>
  <c r="I100" i="12"/>
  <c r="K100" i="12"/>
  <c r="K99" i="12" s="1"/>
  <c r="O100" i="12"/>
  <c r="Q100" i="12"/>
  <c r="V100" i="12"/>
  <c r="V99" i="12" s="1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O99" i="12" s="1"/>
  <c r="Q102" i="12"/>
  <c r="V102" i="12"/>
  <c r="G103" i="12"/>
  <c r="I103" i="12"/>
  <c r="I99" i="12" s="1"/>
  <c r="K103" i="12"/>
  <c r="M103" i="12"/>
  <c r="O103" i="12"/>
  <c r="Q103" i="12"/>
  <c r="Q99" i="12" s="1"/>
  <c r="V103" i="12"/>
  <c r="AE105" i="12"/>
  <c r="AF105" i="12"/>
  <c r="I20" i="1"/>
  <c r="I19" i="1"/>
  <c r="I18" i="1"/>
  <c r="I17" i="1"/>
  <c r="H43" i="1"/>
  <c r="I65" i="1" l="1"/>
  <c r="J64" i="1" s="1"/>
  <c r="I16" i="1"/>
  <c r="I21" i="1" s="1"/>
  <c r="G46" i="13"/>
  <c r="F39" i="1"/>
  <c r="F42" i="1"/>
  <c r="O36" i="13"/>
  <c r="V36" i="13"/>
  <c r="M44" i="13"/>
  <c r="M43" i="13" s="1"/>
  <c r="M28" i="13"/>
  <c r="M27" i="13" s="1"/>
  <c r="M38" i="13"/>
  <c r="M36" i="13" s="1"/>
  <c r="M22" i="13"/>
  <c r="M21" i="13" s="1"/>
  <c r="M14" i="13"/>
  <c r="M13" i="13" s="1"/>
  <c r="AF46" i="13"/>
  <c r="M46" i="12"/>
  <c r="M32" i="12"/>
  <c r="M68" i="12"/>
  <c r="M36" i="12"/>
  <c r="M82" i="12"/>
  <c r="M100" i="12"/>
  <c r="M99" i="12" s="1"/>
  <c r="M76" i="12"/>
  <c r="M75" i="12" s="1"/>
  <c r="M94" i="12"/>
  <c r="M93" i="12" s="1"/>
  <c r="M70" i="12"/>
  <c r="M54" i="12"/>
  <c r="M52" i="12" s="1"/>
  <c r="M38" i="12"/>
  <c r="M22" i="12"/>
  <c r="M20" i="12" s="1"/>
  <c r="M80" i="12"/>
  <c r="M79" i="12" s="1"/>
  <c r="M98" i="12"/>
  <c r="M96" i="12" s="1"/>
  <c r="M10" i="12"/>
  <c r="M8" i="12" s="1"/>
  <c r="J57" i="1"/>
  <c r="J60" i="1"/>
  <c r="J28" i="1"/>
  <c r="J26" i="1"/>
  <c r="G38" i="1"/>
  <c r="F38" i="1"/>
  <c r="J23" i="1"/>
  <c r="J24" i="1"/>
  <c r="J25" i="1"/>
  <c r="J27" i="1"/>
  <c r="E24" i="1"/>
  <c r="G24" i="1"/>
  <c r="E26" i="1"/>
  <c r="G26" i="1"/>
  <c r="J58" i="1" l="1"/>
  <c r="J59" i="1"/>
  <c r="J54" i="1"/>
  <c r="J56" i="1"/>
  <c r="J63" i="1"/>
  <c r="J52" i="1"/>
  <c r="J55" i="1"/>
  <c r="J61" i="1"/>
  <c r="J51" i="1"/>
  <c r="J53" i="1"/>
  <c r="J62" i="1"/>
  <c r="J50" i="1"/>
  <c r="G40" i="1"/>
  <c r="I40" i="1" s="1"/>
  <c r="G39" i="1"/>
  <c r="G43" i="1" s="1"/>
  <c r="G25" i="1" s="1"/>
  <c r="G42" i="1"/>
  <c r="F43" i="1"/>
  <c r="G23" i="1" s="1"/>
  <c r="A27" i="1" s="1"/>
  <c r="G28" i="1" s="1"/>
  <c r="G27" i="1" s="1"/>
  <c r="G29" i="1" s="1"/>
  <c r="I42" i="1"/>
  <c r="J65" i="1"/>
  <c r="A28" i="1" l="1"/>
  <c r="I39" i="1"/>
  <c r="I43" i="1" s="1"/>
  <c r="J41" i="1" l="1"/>
  <c r="J40" i="1"/>
  <c r="J42" i="1"/>
  <c r="J39" i="1"/>
  <c r="J43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Doležal Lukáš, Ing.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Doležal Lukáš, Ing.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<sst xmlns="http://schemas.openxmlformats.org/spreadsheetml/2006/main" count="1097" uniqueCount="372">
  <si>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</si>
  <si>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</si>
  <si>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</si>
  <si>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</si>
  <si>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</si>
  <si>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</si>
  <si>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</si>
  <si>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</si>
  <si>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</si>
  <si>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</si>
  <si>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</si>
  <si>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</si>
  <si>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</si>
  <si>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</si>
  <si>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</si>
  <si>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</si>
  <si>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</si>
  <si>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</si>
  <si>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</si>
  <si>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</si>
  <si>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</si>
  <si>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</si>
  <si>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</si>
  <si>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</si>
  <si>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</si>
  <si>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</si>
  <si>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</si>
  <si>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</si>
  <si>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</si>
  <si>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</si>
  <si>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</si>
  <si>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</si>
  <si>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</si>
  <si>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</si>
  <si>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</si>
  <si>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</si>
  <si>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</si>
  <si>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</si>
  <si>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</si>
  <si>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</si>
  <si>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</si>
  <si>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</si>
  <si>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</si>
  <si>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Ing. Lukáš Doležal</t>
  </si>
  <si>
    <t>21-009</t>
  </si>
  <si>
    <t>Oprava bojlerů TUV 1 a TUV 2</t>
  </si>
  <si>
    <t>Stavba</t>
  </si>
  <si>
    <t>2</t>
  </si>
  <si>
    <t>2. Varianta - Ohřívače plášť s. 8 mm</t>
  </si>
  <si>
    <t>01</t>
  </si>
  <si>
    <t xml:space="preserve">Technologie 2. Varianta - plášť ohřívače s. 8 mm </t>
  </si>
  <si>
    <t>02</t>
  </si>
  <si>
    <t>Demontáže</t>
  </si>
  <si>
    <t>Celkem za stavbu</t>
  </si>
  <si>
    <t>CZK</t>
  </si>
  <si>
    <t>Rekapitulace dílů</t>
  </si>
  <si>
    <t>Typ dílu</t>
  </si>
  <si>
    <t>95</t>
  </si>
  <si>
    <t>Dokončovací konstrukce na pozemních stavbách</t>
  </si>
  <si>
    <t>713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</si>
  <si>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</si>
  <si>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</si>
  <si>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</si>
  <si>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</si>
  <si>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</si>
  <si>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</si>
  <si>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</si>
  <si>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</si>
  <si>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</si>
  <si>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</si>
  <si>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</si>
  <si>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</si>
  <si>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</si>
  <si>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</si>
  <si>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</si>
  <si>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799</t>
  </si>
  <si>
    <t>Ostatní</t>
  </si>
  <si>
    <t>M21</t>
  </si>
  <si>
    <t>Elektromontáže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</si>
  <si>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</si>
  <si>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</si>
  <si>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</si>
  <si>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</si>
  <si>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</si>
  <si>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</si>
  <si>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</si>
  <si>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</si>
  <si>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</si>
  <si>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</si>
  <si>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</si>
  <si>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</si>
  <si>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</si>
  <si>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</si>
  <si>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</si>
  <si>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</si>
  <si>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</si>
  <si>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</si>
  <si>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</si>
  <si>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</si>
  <si>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</si>
  <si>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</si>
  <si>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</si>
  <si>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</si>
  <si>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</si>
  <si>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</si>
  <si>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</si>
  <si>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</si>
  <si>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</si>
  <si>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</si>
  <si>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</si>
  <si>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</si>
  <si>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</si>
  <si>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</si>
  <si>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</si>
  <si>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713311322</t>
  </si>
  <si>
    <t>Izolace tepelné těles s konstr.tvarová LSP 2vrstvá montáž, pro ohřívače</t>
  </si>
  <si>
    <t>m2</t>
  </si>
  <si>
    <t>RTS 21/ II</t>
  </si>
  <si>
    <t>Práce</t>
  </si>
  <si>
    <t>POL1_</t>
  </si>
  <si>
    <t>713411111</t>
  </si>
  <si>
    <t>Izolace tepelná potrubí rohožemi a drátem 1vrstvá montáž, pro potrubí</t>
  </si>
  <si>
    <t>V7130001</t>
  </si>
  <si>
    <t>Návlekové izolační pozdro na regulační kulový kohout DN 32, 130°C</t>
  </si>
  <si>
    <t xml:space="preserve">ks    </t>
  </si>
  <si>
    <t>Vlastní</t>
  </si>
  <si>
    <t>Indiv</t>
  </si>
  <si>
    <t>V7130002</t>
  </si>
  <si>
    <t>Návleková izolace - montáž</t>
  </si>
  <si>
    <t xml:space="preserve">hod   </t>
  </si>
  <si>
    <t>2837711525</t>
  </si>
  <si>
    <t>Izolace potrubí Mirelon PRO 40x25 mm šedočerná potrubí CIR</t>
  </si>
  <si>
    <t>m</t>
  </si>
  <si>
    <t>SPCM</t>
  </si>
  <si>
    <t>Specifikace</t>
  </si>
  <si>
    <t>POL3_</t>
  </si>
  <si>
    <t>283771168</t>
  </si>
  <si>
    <t>Izolace potrubí Mirelon PRO 50x25 mm šedočerná potrubí TV</t>
  </si>
  <si>
    <t>283771188</t>
  </si>
  <si>
    <t>Izolace potrubí Mirelon PRO 63x25 mm šedočerná potrubí SV</t>
  </si>
  <si>
    <t>63151674</t>
  </si>
  <si>
    <t>Pás lamelový, vč. Al folie, 2300x1000x100 mm (2x50mm) Izolace ohřívače</t>
  </si>
  <si>
    <t>631547217</t>
  </si>
  <si>
    <t>Pouzdro potrubní izolační 48/40 mm kamenná vlna s polepem Al fólií vyztuženou skleněnou mřížkou, potrubí PRIM</t>
  </si>
  <si>
    <t>998713201</t>
  </si>
  <si>
    <t>Přesun hmot pro izolace tepelné, výšky do 6 m</t>
  </si>
  <si>
    <t>Přesun hmot</t>
  </si>
  <si>
    <t>POL7_</t>
  </si>
  <si>
    <t>998713293</t>
  </si>
  <si>
    <t>Příplatek zvětš. přesun, izolace tepelné do 500 m</t>
  </si>
  <si>
    <t>722178714</t>
  </si>
  <si>
    <t>Potrubí vícevrstvé vodovodní, potrubí CIR, D 40x5,5 mm např. Fiber Basalt Plus</t>
  </si>
  <si>
    <t>722178715</t>
  </si>
  <si>
    <t>Potrubí vícevrstvé vodovodní, potrubí TV, D 50x6,9 mm např. Fiber Basalt Plus</t>
  </si>
  <si>
    <t>722178716</t>
  </si>
  <si>
    <t>Potrubí vícevrstvé vodovodní, potrubí SV a TV, D 63x8,6 mm např. Fiber Basalt Plus</t>
  </si>
  <si>
    <t>722280106</t>
  </si>
  <si>
    <t>Tlaková zkouška vodovodního potrubí D 40x5,5 mm</t>
  </si>
  <si>
    <t>722280107</t>
  </si>
  <si>
    <t>Tlaková zkouška vodovodního potrubí D 50x6,9 mm</t>
  </si>
  <si>
    <t>722280108</t>
  </si>
  <si>
    <t>Tlaková zkouška vodovodního potrubí  D 63x8,6 mm</t>
  </si>
  <si>
    <t>732291911</t>
  </si>
  <si>
    <t>Zpětné připojení potrubí topného a vratného na ohřívač vody</t>
  </si>
  <si>
    <t>soubor</t>
  </si>
  <si>
    <t>732291912</t>
  </si>
  <si>
    <t>Zpětné připojení potrubí TUV a cirkulace</t>
  </si>
  <si>
    <t>732291913</t>
  </si>
  <si>
    <t>Zpětné připojení potrubí studené vody</t>
  </si>
  <si>
    <t>998722201</t>
  </si>
  <si>
    <t>Přesun hmot pro vnitřní vodovod, výšky do 6 m</t>
  </si>
  <si>
    <t>998722293</t>
  </si>
  <si>
    <t>Příplatek zvětš. přesun, vnitřní vodovod do 500 m</t>
  </si>
  <si>
    <t>731341140</t>
  </si>
  <si>
    <t xml:space="preserve">Hadice napouštěcí pryžové </t>
  </si>
  <si>
    <t>998731201</t>
  </si>
  <si>
    <t>Přesun hmot pro kotelny, výšky do 6 m</t>
  </si>
  <si>
    <t>998731293</t>
  </si>
  <si>
    <t>Příplatek zvětšený přesun, kotelny do 500 m</t>
  </si>
  <si>
    <t>732199100</t>
  </si>
  <si>
    <t>Montáž orientačního štítku včetně dodávky štítku</t>
  </si>
  <si>
    <t>732339105</t>
  </si>
  <si>
    <t>Montáž nádoby expanzní tlakové 80 l</t>
  </si>
  <si>
    <t>732429112</t>
  </si>
  <si>
    <t>Montáž čerpadel oběhových spirálních, DN 30</t>
  </si>
  <si>
    <t>V73200000001</t>
  </si>
  <si>
    <t xml:space="preserve">Kulový kohout závitový, DN32, PN25 např. BELIMO Kouhout - R2032-S3 </t>
  </si>
  <si>
    <t>kus</t>
  </si>
  <si>
    <t>V73200000002</t>
  </si>
  <si>
    <t>Otočný pohon s řízením otevřeno/zavřeno s napájením 24V - ovládáno dle tep. v zásobníku např. BELIMO Pohon - NRFA</t>
  </si>
  <si>
    <t>V73200000003</t>
  </si>
  <si>
    <t>Ohřívač vody ležatý 1600 l; plášť s. 8 mm, Nádoba 10 bar/ topný prostor 25 bar, 6m2 včetně montáže svařování na místě/ plášť ze 3 ks + 2ks dno/</t>
  </si>
  <si>
    <t>V73200000004</t>
  </si>
  <si>
    <t>Tlaková expanzní nádoba na pitnou vodu včetně připojení flowjeT 1 1/4 např. Reflex - Refix DT 80/10 + flowjet PR 1 1/4</t>
  </si>
  <si>
    <t>998732201</t>
  </si>
  <si>
    <t>Přesun hmot pro strojovny, výšky do 6 m</t>
  </si>
  <si>
    <t>998732293</t>
  </si>
  <si>
    <t>Příplatek zvětšený přesun, strojovny do 500 m</t>
  </si>
  <si>
    <t>733121216</t>
  </si>
  <si>
    <t>Potrubí hladké bezešvé v kotelnách D 48,3 x 2,6 mm</t>
  </si>
  <si>
    <t>733190107</t>
  </si>
  <si>
    <t>Tlaková zkouška potrubí  DN40</t>
  </si>
  <si>
    <t>230033030</t>
  </si>
  <si>
    <t>Montáž přírubových spojů do PN 25, do DN 100</t>
  </si>
  <si>
    <t>998733201</t>
  </si>
  <si>
    <t>Přesun hmot pro rozvody potrubí, výšky do 6 m</t>
  </si>
  <si>
    <t>998733293</t>
  </si>
  <si>
    <t>Příplatek zvětš. přesun, rozvody potrubí do 500 m</t>
  </si>
  <si>
    <t>722222182</t>
  </si>
  <si>
    <t>Kohout kulový vypouštěcí, DN 15</t>
  </si>
  <si>
    <t>734209104</t>
  </si>
  <si>
    <t>Montáž armatur závitových,s 1závitem, G 3/4 pojistné ventily</t>
  </si>
  <si>
    <t>734235124</t>
  </si>
  <si>
    <t>Kohout kulový,2xvnitřní záv. DN 32</t>
  </si>
  <si>
    <t>734235125</t>
  </si>
  <si>
    <t>Kohout kulový,2xvnitřní záv. DN 40</t>
  </si>
  <si>
    <t>734235126</t>
  </si>
  <si>
    <t>Kohout kulový,2xvnitřní záv. DN 50</t>
  </si>
  <si>
    <t>734245426</t>
  </si>
  <si>
    <t>Klapka zpětná,2xvnitřní závit DN 50</t>
  </si>
  <si>
    <t>734295214</t>
  </si>
  <si>
    <t>Filtr, vnitřní-vnitřní z. DN 32</t>
  </si>
  <si>
    <t>734411141</t>
  </si>
  <si>
    <t>Teploměr dvoukovový DTR,pevný stonek 60 mm, na potrubí primárním</t>
  </si>
  <si>
    <t>RTS 19/ I</t>
  </si>
  <si>
    <t>734411142</t>
  </si>
  <si>
    <t>Teploměr dvoukovový DTR,pevný stonek 100 mm na ohřívači</t>
  </si>
  <si>
    <t>734421160</t>
  </si>
  <si>
    <t>Tlakoměr deformační, včetně montáže, D 100</t>
  </si>
  <si>
    <t>734494121</t>
  </si>
  <si>
    <t>Návarky</t>
  </si>
  <si>
    <t>V7220003</t>
  </si>
  <si>
    <t>Pojistný ventil pro teplou vodu - 3/4"x1"; Kv 0,565; 9bar</t>
  </si>
  <si>
    <t>V7320010</t>
  </si>
  <si>
    <t>Cirkulační nerezové čerpadlo na pitnou vodu DN 30, Q=7,2 m3/hod, H=7,0 m např. Wilo Yonos MAXO-Z 30/0,5-7,  PN10</t>
  </si>
  <si>
    <t>998734201</t>
  </si>
  <si>
    <t>Přesun hmot pro armatury, výšky do 6 m</t>
  </si>
  <si>
    <t>998734293</t>
  </si>
  <si>
    <t>Příplatek zvětšený přesun, armatury do 500 m</t>
  </si>
  <si>
    <t>767995101</t>
  </si>
  <si>
    <t>Výroba a montáž kov. atypických konstr. do 5 kg -  závěsné nosníky šrouby, matice + vyztužná kce pro plast potrubí</t>
  </si>
  <si>
    <t>kg</t>
  </si>
  <si>
    <t>V7670001</t>
  </si>
  <si>
    <t>Dodávka uložení</t>
  </si>
  <si>
    <t>28654909.A</t>
  </si>
  <si>
    <t>Podložka tlumicí - úplná sada, pro uložní potrubí na závěs</t>
  </si>
  <si>
    <t>31179126</t>
  </si>
  <si>
    <t>Tyč závitová M10, DIN 975, poz. pro jednotáhlového zavěšení potrubí TV</t>
  </si>
  <si>
    <t>31179127</t>
  </si>
  <si>
    <t>Tyč závitová M12, DIN 975, poz. pro zavěšení kluzné podpory primárního potrubí HV</t>
  </si>
  <si>
    <t>42391015</t>
  </si>
  <si>
    <t>Objímka ocelová pro dva šrouby D 50x6,9 mm pro potrubí TV</t>
  </si>
  <si>
    <t>783222110</t>
  </si>
  <si>
    <t>Nátěr syntetický kovových konstrukcí 2 x,antikoroz. email 2 x, ředidlo (ocelová podpěrná konstrukce)</t>
  </si>
  <si>
    <t>783225100</t>
  </si>
  <si>
    <t>Nátěr syntetický kovových konstrukcí 2x + 1x email (závěsy)</t>
  </si>
  <si>
    <t>783424740</t>
  </si>
  <si>
    <t>Nátěr syntetický potrubí do DN 50 mm základní, potrubí PRIM HV</t>
  </si>
  <si>
    <t>V7990006</t>
  </si>
  <si>
    <t>Revize expanzní nádoby</t>
  </si>
  <si>
    <t>ks</t>
  </si>
  <si>
    <t>V7990011</t>
  </si>
  <si>
    <t>Požární hlídka po dokončení svařovacích prací</t>
  </si>
  <si>
    <t>h</t>
  </si>
  <si>
    <t>210800014</t>
  </si>
  <si>
    <t>Vodič uložený v trubkách CYY 6 mm2 zemnící drát, montáž</t>
  </si>
  <si>
    <t>M2100000001</t>
  </si>
  <si>
    <t>Elektrické připojení cirkulačních čerpadel včetně potřebného materiálu</t>
  </si>
  <si>
    <t>M2100000002</t>
  </si>
  <si>
    <t>Komplexním vyzkoušení -  zkušební provoz</t>
  </si>
  <si>
    <t>hod</t>
  </si>
  <si>
    <t xml:space="preserve">900      </t>
  </si>
  <si>
    <t>HZS, Práce v tarifní třídě 8, eletrikář - montáž</t>
  </si>
  <si>
    <t>Prav.M</t>
  </si>
  <si>
    <t>HZS</t>
  </si>
  <si>
    <t>POL10_</t>
  </si>
  <si>
    <t xml:space="preserve">901      </t>
  </si>
  <si>
    <t>Hzs-předběžná obhlídka, eletrikář</t>
  </si>
  <si>
    <t xml:space="preserve">905      </t>
  </si>
  <si>
    <t>Hzs-revize provoz.souboru a st.obj., Revize</t>
  </si>
  <si>
    <t>34141303</t>
  </si>
  <si>
    <t>Vodič silový pevné uložení CYY 6,0 mm2</t>
  </si>
  <si>
    <t>35813428.A</t>
  </si>
  <si>
    <t>Ovladač otočný plast XB5-AD33, 3 pevné</t>
  </si>
  <si>
    <t>40561185</t>
  </si>
  <si>
    <t xml:space="preserve">Regulátor teploměrový 61126 30 až 90 st. dl. 2,5 m </t>
  </si>
  <si>
    <t>405910068</t>
  </si>
  <si>
    <t>Jímka Je 250mm, závit G 1/2", nerez,</t>
  </si>
  <si>
    <t xml:space="preserve">904      </t>
  </si>
  <si>
    <t>Dilatační zkouška</t>
  </si>
  <si>
    <t>Hzs-zkousky v ramci montaz.praci Topná zkouška</t>
  </si>
  <si>
    <t>005122 R</t>
  </si>
  <si>
    <t>Provozní vlivy</t>
  </si>
  <si>
    <t>Soubor</t>
  </si>
  <si>
    <t>VRN</t>
  </si>
  <si>
    <t>POL99_1</t>
  </si>
  <si>
    <t>005124010R</t>
  </si>
  <si>
    <t>Koordinační činnost</t>
  </si>
  <si>
    <t>POL99_2</t>
  </si>
  <si>
    <t>747704OZ0</t>
  </si>
  <si>
    <t>Zaškolení obsluhy</t>
  </si>
  <si>
    <t>Agregovaná položka</t>
  </si>
  <si>
    <t>POL2_</t>
  </si>
  <si>
    <t>005241010R</t>
  </si>
  <si>
    <t>Dokumentace skutečného provedení</t>
  </si>
  <si>
    <t>R-položka</t>
  </si>
  <si>
    <t>POL12_1</t>
  </si>
  <si>
    <t>00524 R</t>
  </si>
  <si>
    <t>Předání a převzetí díla</t>
  </si>
  <si>
    <t>POL99_8</t>
  </si>
  <si>
    <t>V0000001</t>
  </si>
  <si>
    <t>Mimostaveništní doprava</t>
  </si>
  <si>
    <t>SUM</t>
  </si>
  <si>
    <t>Poznámky uchazeče k zadání</t>
  </si>
  <si>
    <t>POPUZIV</t>
  </si>
  <si>
    <t>END</t>
  </si>
  <si>
    <t>952902110</t>
  </si>
  <si>
    <t>Čištění zametáním v místnostech a chodbách</t>
  </si>
  <si>
    <t>713300822</t>
  </si>
  <si>
    <t>Odstranění tepelné izolace z pásů ploch tvarových izolace ohřívačů</t>
  </si>
  <si>
    <t>713400821</t>
  </si>
  <si>
    <t>Odstranění izolačních pásů potrubí (z primárního potrubí)</t>
  </si>
  <si>
    <t>732211815</t>
  </si>
  <si>
    <t>Demontáž ohříváků zásobníkových ležatých do 1600 l</t>
  </si>
  <si>
    <t>732213814</t>
  </si>
  <si>
    <t>Rozřezání demontovaných ohříváků 1600 l</t>
  </si>
  <si>
    <t>732214815</t>
  </si>
  <si>
    <t>Vypuštění vody z ohříváků o obsahu 1600 l</t>
  </si>
  <si>
    <t>732320816</t>
  </si>
  <si>
    <t>Odpojení nádrží od rozvodů potrubí 1600 l</t>
  </si>
  <si>
    <t>732420812</t>
  </si>
  <si>
    <t>Demontáž čerpadel oběhových spirálních DN 30 (cirkulační)</t>
  </si>
  <si>
    <t>998732101</t>
  </si>
  <si>
    <t>t</t>
  </si>
  <si>
    <t>998732193</t>
  </si>
  <si>
    <t>733110806</t>
  </si>
  <si>
    <t>Demontáž potrubí ocelového závitového do DN 15-32 potrubí CIR</t>
  </si>
  <si>
    <t>733110808</t>
  </si>
  <si>
    <t>Demontáž potrubí ocelového závitového DN 40-50 potrubí SV+PRIMÁR</t>
  </si>
  <si>
    <t>733170804</t>
  </si>
  <si>
    <t>Demontáž potrubí z plastových trubek D 50 mm (upravení napojení TV na nové ohřívače)</t>
  </si>
  <si>
    <t>998733101</t>
  </si>
  <si>
    <t>998733193</t>
  </si>
  <si>
    <t>734191822</t>
  </si>
  <si>
    <t>Odříznutí příruby do DN 100</t>
  </si>
  <si>
    <t>734200812</t>
  </si>
  <si>
    <t>Demontáž armatur s 1závitem do G 1</t>
  </si>
  <si>
    <t>734200822</t>
  </si>
  <si>
    <t>Demontáž armatur se 2závity do G 1</t>
  </si>
  <si>
    <t>734200824</t>
  </si>
  <si>
    <t>Demontáž armatur se 2závity do G 2</t>
  </si>
  <si>
    <t>998734101</t>
  </si>
  <si>
    <t>998734193</t>
  </si>
  <si>
    <t>Elektrické odpojení řídících členů (pohony, cirkulační čerpadla, čidla apod.)</t>
  </si>
  <si>
    <t>979951111</t>
  </si>
  <si>
    <t>Výkup kovů - železný šrot tl. do 4 mm</t>
  </si>
  <si>
    <t>979990144</t>
  </si>
  <si>
    <t>Poplatek za skládku suti - minerální vata</t>
  </si>
  <si>
    <t>979082119</t>
  </si>
  <si>
    <t>Příplatek k přesunu suti za každých dalších 1000 m</t>
  </si>
  <si>
    <t>Přesun suti</t>
  </si>
  <si>
    <t>POL8_</t>
  </si>
  <si>
    <t>979011221</t>
  </si>
  <si>
    <t>Svislá doprava suti a vybour. hmot za 1.PP nošením</t>
  </si>
  <si>
    <t>979082111</t>
  </si>
  <si>
    <t>Vnitrostaveništní doprava suti do 10 m</t>
  </si>
  <si>
    <t>979083117</t>
  </si>
  <si>
    <t>Vodorovné přemístění suti na skládku do 6000 m</t>
  </si>
  <si>
    <t>Statutární město Brno</t>
  </si>
  <si>
    <t>Dominikánské náměstí 196/1</t>
  </si>
  <si>
    <t>CZ44992785</t>
  </si>
  <si>
    <t>Brno-město, 602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</si>
</sst>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8" fillId="0" borderId="18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sheetProtection algorithmName="SHA-512" hashValue="KyQSJtyxtZBsYQCtv9vfDf7WsLNwLNNW8fXMAL0m/UDFTer+OIqSlWKUtEMH04mDGgyhrU/cRy4LzMBO1dObew==" saltValue="I4v/dKTTp01Sd9yFv2BOf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23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6" t="s">
        <v>24</v>
      </c>
      <c r="C2" s="77"/>
      <c r="D2" s="78" t="s">
        <v>44</v>
      </c>
      <c r="E2" s="233" t="s">
        <v>45</v>
      </c>
      <c r="F2" s="234"/>
      <c r="G2" s="234"/>
      <c r="H2" s="234"/>
      <c r="I2" s="234"/>
      <c r="J2" s="235"/>
      <c r="O2" s="1"/>
    </row>
    <row r="3" spans="1:15" ht="27" hidden="1" customHeight="1" x14ac:dyDescent="0.2">
      <c r="A3" s="2"/>
      <c r="B3" s="79"/>
      <c r="C3" s="77"/>
      <c r="D3" s="80"/>
      <c r="E3" s="236"/>
      <c r="F3" s="237"/>
      <c r="G3" s="237"/>
      <c r="H3" s="237"/>
      <c r="I3" s="237"/>
      <c r="J3" s="238"/>
    </row>
    <row r="4" spans="1:15" ht="23.25" customHeight="1" x14ac:dyDescent="0.2">
      <c r="A4" s="2"/>
      <c r="B4" s="81"/>
      <c r="C4" s="82"/>
      <c r="D4" s="83"/>
      <c r="E4" s="217"/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C5" s="75"/>
      <c r="D5" s="221" t="s">
        <v>368</v>
      </c>
      <c r="E5" s="222"/>
      <c r="F5" s="222"/>
      <c r="G5" s="222"/>
      <c r="H5" s="18" t="s">
        <v>42</v>
      </c>
      <c r="I5" s="74">
        <v>44992785</v>
      </c>
      <c r="J5" s="8"/>
    </row>
    <row r="6" spans="1:15" ht="15.75" customHeight="1" x14ac:dyDescent="0.2">
      <c r="A6" s="2"/>
      <c r="B6" s="28"/>
      <c r="C6" s="55"/>
      <c r="D6" s="223" t="s">
        <v>369</v>
      </c>
      <c r="E6" s="224"/>
      <c r="F6" s="224"/>
      <c r="G6" s="224"/>
      <c r="H6" s="18" t="s">
        <v>36</v>
      </c>
      <c r="I6" s="74" t="s">
        <v>370</v>
      </c>
      <c r="J6" s="8"/>
    </row>
    <row r="7" spans="1:15" ht="15.75" customHeight="1" x14ac:dyDescent="0.2">
      <c r="A7" s="2"/>
      <c r="B7" s="29"/>
      <c r="C7" s="56"/>
      <c r="D7" s="225" t="s">
        <v>371</v>
      </c>
      <c r="E7" s="225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0"/>
      <c r="E11" s="240"/>
      <c r="F11" s="240"/>
      <c r="G11" s="24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26" t="s">
        <v>43</v>
      </c>
      <c r="E14" s="226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42" t="s">
        <v>26</v>
      </c>
      <c r="B16" s="38" t="s">
        <v>26</v>
      </c>
      <c r="C16" s="60"/>
      <c r="D16" s="61"/>
      <c r="E16" s="205"/>
      <c r="F16" s="206"/>
      <c r="G16" s="205"/>
      <c r="H16" s="206"/>
      <c r="I16" s="205">
        <f>SUMIF(F50:F64,A16,I50:I64)+SUMIF(F50:F64,"PSU",I50:I64)</f>
        <v>0</v>
      </c>
      <c r="J16" s="207"/>
    </row>
    <row r="17" spans="1:10" ht="23.25" customHeight="1" x14ac:dyDescent="0.2">
      <c r="A17" s="142" t="s">
        <v>27</v>
      </c>
      <c r="B17" s="38" t="s">
        <v>27</v>
      </c>
      <c r="C17" s="60"/>
      <c r="D17" s="61"/>
      <c r="E17" s="205"/>
      <c r="F17" s="206"/>
      <c r="G17" s="205"/>
      <c r="H17" s="206"/>
      <c r="I17" s="205">
        <f>SUMIF(F50:F64,A17,I50:I64)</f>
        <v>0</v>
      </c>
      <c r="J17" s="207"/>
    </row>
    <row r="18" spans="1:10" ht="23.25" customHeight="1" x14ac:dyDescent="0.2">
      <c r="A18" s="142" t="s">
        <v>28</v>
      </c>
      <c r="B18" s="38" t="s">
        <v>28</v>
      </c>
      <c r="C18" s="60"/>
      <c r="D18" s="61"/>
      <c r="E18" s="205"/>
      <c r="F18" s="206"/>
      <c r="G18" s="205"/>
      <c r="H18" s="206"/>
      <c r="I18" s="205">
        <f>SUMIF(F50:F64,A18,I50:I64)</f>
        <v>0</v>
      </c>
      <c r="J18" s="207"/>
    </row>
    <row r="19" spans="1:10" ht="23.25" customHeight="1" x14ac:dyDescent="0.2">
      <c r="A19" s="142" t="s">
        <v>84</v>
      </c>
      <c r="B19" s="38" t="s">
        <v>29</v>
      </c>
      <c r="C19" s="60"/>
      <c r="D19" s="61"/>
      <c r="E19" s="205"/>
      <c r="F19" s="206"/>
      <c r="G19" s="205"/>
      <c r="H19" s="206"/>
      <c r="I19" s="205">
        <f>SUMIF(F50:F64,A19,I50:I64)</f>
        <v>0</v>
      </c>
      <c r="J19" s="207"/>
    </row>
    <row r="20" spans="1:10" ht="23.25" customHeight="1" x14ac:dyDescent="0.2">
      <c r="A20" s="142" t="s">
        <v>85</v>
      </c>
      <c r="B20" s="38" t="s">
        <v>30</v>
      </c>
      <c r="C20" s="60"/>
      <c r="D20" s="61"/>
      <c r="E20" s="205"/>
      <c r="F20" s="206"/>
      <c r="G20" s="205"/>
      <c r="H20" s="206"/>
      <c r="I20" s="205">
        <f>SUMIF(F50:F64,A20,I50:I64)</f>
        <v>0</v>
      </c>
      <c r="J20" s="207"/>
    </row>
    <row r="21" spans="1:10" ht="23.25" customHeight="1" x14ac:dyDescent="0.2">
      <c r="A21" s="2"/>
      <c r="B21" s="48" t="s">
        <v>31</v>
      </c>
      <c r="C21" s="62"/>
      <c r="D21" s="63"/>
      <c r="E21" s="208"/>
      <c r="F21" s="243"/>
      <c r="G21" s="208"/>
      <c r="H21" s="243"/>
      <c r="I21" s="208">
        <f>SUM(I16:J20)</f>
        <v>0</v>
      </c>
      <c r="J21" s="209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0"/>
      <c r="D23" s="61"/>
      <c r="E23" s="65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0"/>
      <c r="D24" s="61"/>
      <c r="E24" s="65">
        <f>SazbaDPH1</f>
        <v>15</v>
      </c>
      <c r="F24" s="39" t="s">
        <v>0</v>
      </c>
      <c r="G24" s="201">
        <f>I23*E23/100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0"/>
      <c r="D25" s="61"/>
      <c r="E25" s="65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6"/>
      <c r="D26" s="54"/>
      <c r="E26" s="67">
        <f>SazbaDPH2</f>
        <v>21</v>
      </c>
      <c r="F26" s="30" t="s">
        <v>0</v>
      </c>
      <c r="G26" s="230">
        <f>I25*E25/100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68"/>
      <c r="D27" s="69"/>
      <c r="E27" s="68"/>
      <c r="F27" s="16"/>
      <c r="G27" s="232">
        <f>CenaCelkemBezDPH-(ZakladDPHSni+ZakladDPHZakl)</f>
        <v>0</v>
      </c>
      <c r="H27" s="232"/>
      <c r="I27" s="23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25</v>
      </c>
      <c r="C28" s="117"/>
      <c r="D28" s="117"/>
      <c r="E28" s="118"/>
      <c r="F28" s="119"/>
      <c r="G28" s="211">
        <f>A27</f>
        <v>0</v>
      </c>
      <c r="H28" s="211"/>
      <c r="I28" s="211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37</v>
      </c>
      <c r="C29" s="121"/>
      <c r="D29" s="121"/>
      <c r="E29" s="121"/>
      <c r="F29" s="122"/>
      <c r="G29" s="210">
        <f>ZakladDPHSni+DPHSni+ZakladDPHZakl+DPHZakl+Zaokrouhleni</f>
        <v>0</v>
      </c>
      <c r="H29" s="210"/>
      <c r="I29" s="210"/>
      <c r="J29" s="123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46</v>
      </c>
      <c r="C39" s="196"/>
      <c r="D39" s="196"/>
      <c r="E39" s="196"/>
      <c r="F39" s="100">
        <f>'2 01 Pol'!AE105+'2 02 Pol'!AE46</f>
        <v>0</v>
      </c>
      <c r="G39" s="101">
        <f>'2 01 Pol'!AF105+'2 02 Pol'!AF46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 t="s">
        <v>47</v>
      </c>
      <c r="C40" s="197" t="s">
        <v>48</v>
      </c>
      <c r="D40" s="197"/>
      <c r="E40" s="197"/>
      <c r="F40" s="106">
        <f>'2 01 Pol'!AE105+'2 02 Pol'!AE46</f>
        <v>0</v>
      </c>
      <c r="G40" s="107">
        <f>'2 01 Pol'!AF105+'2 02 Pol'!AF46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88">
        <v>3</v>
      </c>
      <c r="B41" s="110" t="s">
        <v>49</v>
      </c>
      <c r="C41" s="196" t="s">
        <v>50</v>
      </c>
      <c r="D41" s="196"/>
      <c r="E41" s="196"/>
      <c r="F41" s="111">
        <f>'2 01 Pol'!AE105</f>
        <v>0</v>
      </c>
      <c r="G41" s="102">
        <f>'2 01 Pol'!AF105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88">
        <v>3</v>
      </c>
      <c r="B42" s="110" t="s">
        <v>51</v>
      </c>
      <c r="C42" s="196" t="s">
        <v>52</v>
      </c>
      <c r="D42" s="196"/>
      <c r="E42" s="196"/>
      <c r="F42" s="111">
        <f>'2 02 Pol'!AE46</f>
        <v>0</v>
      </c>
      <c r="G42" s="102">
        <f>'2 02 Pol'!AF46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88"/>
      <c r="B43" s="198" t="s">
        <v>53</v>
      </c>
      <c r="C43" s="199"/>
      <c r="D43" s="199"/>
      <c r="E43" s="199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7" spans="1:10" ht="15.75" x14ac:dyDescent="0.25">
      <c r="B47" s="124" t="s">
        <v>55</v>
      </c>
    </row>
    <row r="49" spans="1:10" ht="25.5" customHeight="1" x14ac:dyDescent="0.2">
      <c r="A49" s="126"/>
      <c r="B49" s="129" t="s">
        <v>18</v>
      </c>
      <c r="C49" s="129" t="s">
        <v>6</v>
      </c>
      <c r="D49" s="130"/>
      <c r="E49" s="130"/>
      <c r="F49" s="131" t="s">
        <v>56</v>
      </c>
      <c r="G49" s="131"/>
      <c r="H49" s="131"/>
      <c r="I49" s="131" t="s">
        <v>31</v>
      </c>
      <c r="J49" s="131" t="s">
        <v>0</v>
      </c>
    </row>
    <row r="50" spans="1:10" ht="36.75" customHeight="1" x14ac:dyDescent="0.2">
      <c r="A50" s="127"/>
      <c r="B50" s="132" t="s">
        <v>57</v>
      </c>
      <c r="C50" s="194" t="s">
        <v>58</v>
      </c>
      <c r="D50" s="195"/>
      <c r="E50" s="195"/>
      <c r="F50" s="138" t="s">
        <v>26</v>
      </c>
      <c r="G50" s="139"/>
      <c r="H50" s="139"/>
      <c r="I50" s="139">
        <f>'2 02 Pol'!G8</f>
        <v>0</v>
      </c>
      <c r="J50" s="136" t="str">
        <f>IF(I65=0,"",I50/I65*100)</f>
        <v/>
      </c>
    </row>
    <row r="51" spans="1:10" ht="36.75" customHeight="1" x14ac:dyDescent="0.2">
      <c r="A51" s="127"/>
      <c r="B51" s="132" t="s">
        <v>59</v>
      </c>
      <c r="C51" s="194" t="s">
        <v>60</v>
      </c>
      <c r="D51" s="195"/>
      <c r="E51" s="195"/>
      <c r="F51" s="138" t="s">
        <v>27</v>
      </c>
      <c r="G51" s="139"/>
      <c r="H51" s="139"/>
      <c r="I51" s="139">
        <f>'2 01 Pol'!G8+'2 02 Pol'!G10</f>
        <v>0</v>
      </c>
      <c r="J51" s="136" t="str">
        <f>IF(I65=0,"",I51/I65*100)</f>
        <v/>
      </c>
    </row>
    <row r="52" spans="1:10" ht="36.75" customHeight="1" x14ac:dyDescent="0.2">
      <c r="A52" s="127"/>
      <c r="B52" s="132" t="s">
        <v>61</v>
      </c>
      <c r="C52" s="194" t="s">
        <v>62</v>
      </c>
      <c r="D52" s="195"/>
      <c r="E52" s="195"/>
      <c r="F52" s="138" t="s">
        <v>27</v>
      </c>
      <c r="G52" s="139"/>
      <c r="H52" s="139"/>
      <c r="I52" s="139">
        <f>'2 01 Pol'!G20</f>
        <v>0</v>
      </c>
      <c r="J52" s="136" t="str">
        <f>IF(I65=0,"",I52/I65*100)</f>
        <v/>
      </c>
    </row>
    <row r="53" spans="1:10" ht="36.75" customHeight="1" x14ac:dyDescent="0.2">
      <c r="A53" s="127"/>
      <c r="B53" s="132" t="s">
        <v>63</v>
      </c>
      <c r="C53" s="194" t="s">
        <v>64</v>
      </c>
      <c r="D53" s="195"/>
      <c r="E53" s="195"/>
      <c r="F53" s="138" t="s">
        <v>27</v>
      </c>
      <c r="G53" s="139"/>
      <c r="H53" s="139"/>
      <c r="I53" s="139">
        <f>'2 01 Pol'!G32</f>
        <v>0</v>
      </c>
      <c r="J53" s="136" t="str">
        <f>IF(I65=0,"",I53/I65*100)</f>
        <v/>
      </c>
    </row>
    <row r="54" spans="1:10" ht="36.75" customHeight="1" x14ac:dyDescent="0.2">
      <c r="A54" s="127"/>
      <c r="B54" s="132" t="s">
        <v>65</v>
      </c>
      <c r="C54" s="194" t="s">
        <v>66</v>
      </c>
      <c r="D54" s="195"/>
      <c r="E54" s="195"/>
      <c r="F54" s="138" t="s">
        <v>27</v>
      </c>
      <c r="G54" s="139"/>
      <c r="H54" s="139"/>
      <c r="I54" s="139">
        <f>'2 01 Pol'!G36+'2 02 Pol'!G13</f>
        <v>0</v>
      </c>
      <c r="J54" s="136" t="str">
        <f>IF(I65=0,"",I54/I65*100)</f>
        <v/>
      </c>
    </row>
    <row r="55" spans="1:10" ht="36.75" customHeight="1" x14ac:dyDescent="0.2">
      <c r="A55" s="127"/>
      <c r="B55" s="132" t="s">
        <v>67</v>
      </c>
      <c r="C55" s="194" t="s">
        <v>68</v>
      </c>
      <c r="D55" s="195"/>
      <c r="E55" s="195"/>
      <c r="F55" s="138" t="s">
        <v>27</v>
      </c>
      <c r="G55" s="139"/>
      <c r="H55" s="139"/>
      <c r="I55" s="139">
        <f>'2 01 Pol'!G46+'2 02 Pol'!G21</f>
        <v>0</v>
      </c>
      <c r="J55" s="136" t="str">
        <f>IF(I65=0,"",I55/I65*100)</f>
        <v/>
      </c>
    </row>
    <row r="56" spans="1:10" ht="36.75" customHeight="1" x14ac:dyDescent="0.2">
      <c r="A56" s="127"/>
      <c r="B56" s="132" t="s">
        <v>69</v>
      </c>
      <c r="C56" s="194" t="s">
        <v>70</v>
      </c>
      <c r="D56" s="195"/>
      <c r="E56" s="195"/>
      <c r="F56" s="138" t="s">
        <v>27</v>
      </c>
      <c r="G56" s="139"/>
      <c r="H56" s="139"/>
      <c r="I56" s="139">
        <f>'2 01 Pol'!G52+'2 02 Pol'!G27</f>
        <v>0</v>
      </c>
      <c r="J56" s="136" t="str">
        <f>IF(I65=0,"",I56/I65*100)</f>
        <v/>
      </c>
    </row>
    <row r="57" spans="1:10" ht="36.75" customHeight="1" x14ac:dyDescent="0.2">
      <c r="A57" s="127"/>
      <c r="B57" s="132" t="s">
        <v>71</v>
      </c>
      <c r="C57" s="194" t="s">
        <v>72</v>
      </c>
      <c r="D57" s="195"/>
      <c r="E57" s="195"/>
      <c r="F57" s="138" t="s">
        <v>27</v>
      </c>
      <c r="G57" s="139"/>
      <c r="H57" s="139"/>
      <c r="I57" s="139">
        <f>'2 01 Pol'!G68</f>
        <v>0</v>
      </c>
      <c r="J57" s="136" t="str">
        <f>IF(I65=0,"",I57/I65*100)</f>
        <v/>
      </c>
    </row>
    <row r="58" spans="1:10" ht="36.75" customHeight="1" x14ac:dyDescent="0.2">
      <c r="A58" s="127"/>
      <c r="B58" s="132" t="s">
        <v>73</v>
      </c>
      <c r="C58" s="194" t="s">
        <v>74</v>
      </c>
      <c r="D58" s="195"/>
      <c r="E58" s="195"/>
      <c r="F58" s="138" t="s">
        <v>27</v>
      </c>
      <c r="G58" s="139"/>
      <c r="H58" s="139"/>
      <c r="I58" s="139">
        <f>'2 01 Pol'!G75</f>
        <v>0</v>
      </c>
      <c r="J58" s="136" t="str">
        <f>IF(I65=0,"",I58/I65*100)</f>
        <v/>
      </c>
    </row>
    <row r="59" spans="1:10" ht="36.75" customHeight="1" x14ac:dyDescent="0.2">
      <c r="A59" s="127"/>
      <c r="B59" s="132" t="s">
        <v>75</v>
      </c>
      <c r="C59" s="194" t="s">
        <v>76</v>
      </c>
      <c r="D59" s="195"/>
      <c r="E59" s="195"/>
      <c r="F59" s="138" t="s">
        <v>27</v>
      </c>
      <c r="G59" s="139"/>
      <c r="H59" s="139"/>
      <c r="I59" s="139">
        <f>'2 01 Pol'!G79</f>
        <v>0</v>
      </c>
      <c r="J59" s="136" t="str">
        <f>IF(I65=0,"",I59/I65*100)</f>
        <v/>
      </c>
    </row>
    <row r="60" spans="1:10" ht="36.75" customHeight="1" x14ac:dyDescent="0.2">
      <c r="A60" s="127"/>
      <c r="B60" s="132" t="s">
        <v>77</v>
      </c>
      <c r="C60" s="194" t="s">
        <v>78</v>
      </c>
      <c r="D60" s="195"/>
      <c r="E60" s="195"/>
      <c r="F60" s="138" t="s">
        <v>28</v>
      </c>
      <c r="G60" s="139"/>
      <c r="H60" s="139"/>
      <c r="I60" s="139">
        <f>'2 01 Pol'!G82+'2 02 Pol'!G34</f>
        <v>0</v>
      </c>
      <c r="J60" s="136" t="str">
        <f>IF(I65=0,"",I60/I65*100)</f>
        <v/>
      </c>
    </row>
    <row r="61" spans="1:10" ht="36.75" customHeight="1" x14ac:dyDescent="0.2">
      <c r="A61" s="127"/>
      <c r="B61" s="132" t="s">
        <v>79</v>
      </c>
      <c r="C61" s="194" t="s">
        <v>80</v>
      </c>
      <c r="D61" s="195"/>
      <c r="E61" s="195"/>
      <c r="F61" s="138" t="s">
        <v>28</v>
      </c>
      <c r="G61" s="139"/>
      <c r="H61" s="139"/>
      <c r="I61" s="139">
        <f>'2 01 Pol'!G93</f>
        <v>0</v>
      </c>
      <c r="J61" s="136" t="str">
        <f>IF(I65=0,"",I61/I65*100)</f>
        <v/>
      </c>
    </row>
    <row r="62" spans="1:10" ht="36.75" customHeight="1" x14ac:dyDescent="0.2">
      <c r="A62" s="127"/>
      <c r="B62" s="132" t="s">
        <v>81</v>
      </c>
      <c r="C62" s="194" t="s">
        <v>82</v>
      </c>
      <c r="D62" s="195"/>
      <c r="E62" s="195"/>
      <c r="F62" s="138" t="s">
        <v>83</v>
      </c>
      <c r="G62" s="139"/>
      <c r="H62" s="139"/>
      <c r="I62" s="139">
        <f>'2 02 Pol'!G36</f>
        <v>0</v>
      </c>
      <c r="J62" s="136" t="str">
        <f>IF(I65=0,"",I62/I65*100)</f>
        <v/>
      </c>
    </row>
    <row r="63" spans="1:10" ht="36.75" customHeight="1" x14ac:dyDescent="0.2">
      <c r="A63" s="127"/>
      <c r="B63" s="132" t="s">
        <v>84</v>
      </c>
      <c r="C63" s="194" t="s">
        <v>29</v>
      </c>
      <c r="D63" s="195"/>
      <c r="E63" s="195"/>
      <c r="F63" s="138" t="s">
        <v>84</v>
      </c>
      <c r="G63" s="139"/>
      <c r="H63" s="139"/>
      <c r="I63" s="139">
        <f>'2 01 Pol'!G96+'2 02 Pol'!G43</f>
        <v>0</v>
      </c>
      <c r="J63" s="136" t="str">
        <f>IF(I65=0,"",I63/I65*100)</f>
        <v/>
      </c>
    </row>
    <row r="64" spans="1:10" ht="36.75" customHeight="1" x14ac:dyDescent="0.2">
      <c r="A64" s="127"/>
      <c r="B64" s="132" t="s">
        <v>85</v>
      </c>
      <c r="C64" s="194" t="s">
        <v>30</v>
      </c>
      <c r="D64" s="195"/>
      <c r="E64" s="195"/>
      <c r="F64" s="138" t="s">
        <v>85</v>
      </c>
      <c r="G64" s="139"/>
      <c r="H64" s="139"/>
      <c r="I64" s="139">
        <f>'2 01 Pol'!G99</f>
        <v>0</v>
      </c>
      <c r="J64" s="136" t="str">
        <f>IF(I65=0,"",I64/I65*100)</f>
        <v/>
      </c>
    </row>
    <row r="65" spans="1:10" ht="25.5" customHeight="1" x14ac:dyDescent="0.2">
      <c r="A65" s="128"/>
      <c r="B65" s="133" t="s">
        <v>1</v>
      </c>
      <c r="C65" s="134"/>
      <c r="D65" s="135"/>
      <c r="E65" s="135"/>
      <c r="F65" s="140"/>
      <c r="G65" s="141"/>
      <c r="H65" s="141"/>
      <c r="I65" s="141">
        <f>SUM(I50:I64)</f>
        <v>0</v>
      </c>
      <c r="J65" s="137">
        <f>SUM(J50:J64)</f>
        <v>0</v>
      </c>
    </row>
    <row r="66" spans="1:10" x14ac:dyDescent="0.2">
      <c r="F66" s="86"/>
      <c r="G66" s="86"/>
      <c r="H66" s="86"/>
      <c r="I66" s="86"/>
      <c r="J66" s="87"/>
    </row>
    <row r="67" spans="1:10" x14ac:dyDescent="0.2">
      <c r="F67" s="86"/>
      <c r="G67" s="86"/>
      <c r="H67" s="86"/>
      <c r="I67" s="86"/>
      <c r="J67" s="87"/>
    </row>
    <row r="68" spans="1:10" x14ac:dyDescent="0.2">
      <c r="F68" s="86"/>
      <c r="G68" s="86"/>
      <c r="H68" s="86"/>
      <c r="I68" s="86"/>
      <c r="J68" s="87"/>
    </row>
  </sheetData>
  <sheetProtection algorithmName="SHA-512" hashValue="V5cgL+9nn5nOX5tdWSzbxcI74S4Wc4qlITBPYRCAv11Z5+qDMvbvUr/DS+fxfpyS2LP3m/5NsUKhzVvx+P9u1A==" saltValue="JZObmC12hq3DAVh8Op6nf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7:G7"/>
    <mergeCell ref="D14:E14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10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DawM7OuQuw0ma5tqNfJh4TPBWDoafBPF5Q62Hjg2lCjeGRBd8D8Q8MZbbRQYls/SOlia57H8cZJxAu818eZqRA==" saltValue="zELLzdo1CQP/cj6d6P1Ww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4" max="24" width="15.7109375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7</v>
      </c>
      <c r="B1" s="248"/>
      <c r="C1" s="248"/>
      <c r="D1" s="248"/>
      <c r="E1" s="248"/>
      <c r="F1" s="248"/>
      <c r="G1" s="248"/>
      <c r="AG1" t="s">
        <v>86</v>
      </c>
    </row>
    <row r="2" spans="1:60" ht="24.95" customHeight="1" x14ac:dyDescent="0.2">
      <c r="A2" s="143" t="s">
        <v>8</v>
      </c>
      <c r="B2" s="49" t="s">
        <v>44</v>
      </c>
      <c r="C2" s="249" t="s">
        <v>45</v>
      </c>
      <c r="D2" s="250"/>
      <c r="E2" s="250"/>
      <c r="F2" s="250"/>
      <c r="G2" s="251"/>
      <c r="AG2" t="s">
        <v>87</v>
      </c>
    </row>
    <row r="3" spans="1:60" ht="24.95" customHeight="1" x14ac:dyDescent="0.2">
      <c r="A3" s="143" t="s">
        <v>9</v>
      </c>
      <c r="B3" s="49" t="s">
        <v>47</v>
      </c>
      <c r="C3" s="249" t="s">
        <v>48</v>
      </c>
      <c r="D3" s="250"/>
      <c r="E3" s="250"/>
      <c r="F3" s="250"/>
      <c r="G3" s="251"/>
      <c r="AC3" s="125" t="s">
        <v>88</v>
      </c>
      <c r="AG3" t="s">
        <v>89</v>
      </c>
    </row>
    <row r="4" spans="1:60" ht="24.95" customHeight="1" x14ac:dyDescent="0.2">
      <c r="A4" s="144" t="s">
        <v>10</v>
      </c>
      <c r="B4" s="145" t="s">
        <v>49</v>
      </c>
      <c r="C4" s="252" t="s">
        <v>50</v>
      </c>
      <c r="D4" s="253"/>
      <c r="E4" s="253"/>
      <c r="F4" s="253"/>
      <c r="G4" s="254"/>
      <c r="AG4" t="s">
        <v>90</v>
      </c>
    </row>
    <row r="5" spans="1:60" x14ac:dyDescent="0.2">
      <c r="D5" s="10"/>
    </row>
    <row r="6" spans="1:60" ht="38.25" x14ac:dyDescent="0.2">
      <c r="A6" s="147" t="s">
        <v>91</v>
      </c>
      <c r="B6" s="149" t="s">
        <v>92</v>
      </c>
      <c r="C6" s="149" t="s">
        <v>93</v>
      </c>
      <c r="D6" s="148" t="s">
        <v>94</v>
      </c>
      <c r="E6" s="147" t="s">
        <v>95</v>
      </c>
      <c r="F6" s="146" t="s">
        <v>96</v>
      </c>
      <c r="G6" s="147" t="s">
        <v>31</v>
      </c>
      <c r="H6" s="150" t="s">
        <v>32</v>
      </c>
      <c r="I6" s="150" t="s">
        <v>97</v>
      </c>
      <c r="J6" s="150" t="s">
        <v>33</v>
      </c>
      <c r="K6" s="150" t="s">
        <v>98</v>
      </c>
      <c r="L6" s="150" t="s">
        <v>99</v>
      </c>
      <c r="M6" s="150" t="s">
        <v>100</v>
      </c>
      <c r="N6" s="150" t="s">
        <v>101</v>
      </c>
      <c r="O6" s="150" t="s">
        <v>102</v>
      </c>
      <c r="P6" s="150" t="s">
        <v>103</v>
      </c>
      <c r="Q6" s="150" t="s">
        <v>104</v>
      </c>
      <c r="R6" s="150" t="s">
        <v>105</v>
      </c>
      <c r="S6" s="150" t="s">
        <v>106</v>
      </c>
      <c r="T6" s="150" t="s">
        <v>107</v>
      </c>
      <c r="U6" s="150" t="s">
        <v>108</v>
      </c>
      <c r="V6" s="150" t="s">
        <v>109</v>
      </c>
      <c r="W6" s="150" t="s">
        <v>110</v>
      </c>
      <c r="X6" s="150" t="s">
        <v>111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112</v>
      </c>
      <c r="B8" s="165" t="s">
        <v>59</v>
      </c>
      <c r="C8" s="186" t="s">
        <v>60</v>
      </c>
      <c r="D8" s="166"/>
      <c r="E8" s="167"/>
      <c r="F8" s="168"/>
      <c r="G8" s="168">
        <f>SUMIF(AG9:AG19,"&lt;&gt;NOR",G9:G19)</f>
        <v>0</v>
      </c>
      <c r="H8" s="168"/>
      <c r="I8" s="168">
        <f>SUM(I9:I19)</f>
        <v>0</v>
      </c>
      <c r="J8" s="168"/>
      <c r="K8" s="168">
        <f>SUM(K9:K19)</f>
        <v>0</v>
      </c>
      <c r="L8" s="168"/>
      <c r="M8" s="168">
        <f>SUM(M9:M19)</f>
        <v>0</v>
      </c>
      <c r="N8" s="167"/>
      <c r="O8" s="167">
        <f>SUM(O9:O19)</f>
        <v>0.46</v>
      </c>
      <c r="P8" s="167"/>
      <c r="Q8" s="167">
        <f>SUM(Q9:Q19)</f>
        <v>0</v>
      </c>
      <c r="R8" s="168"/>
      <c r="S8" s="168"/>
      <c r="T8" s="168"/>
      <c r="U8" s="168"/>
      <c r="V8" s="168">
        <f>SUM(V9:V19)</f>
        <v>35.49</v>
      </c>
      <c r="W8" s="168"/>
      <c r="X8" s="169"/>
      <c r="AG8" t="s">
        <v>113</v>
      </c>
    </row>
    <row r="9" spans="1:60" ht="22.5" outlineLevel="1" x14ac:dyDescent="0.2">
      <c r="A9" s="177">
        <v>1</v>
      </c>
      <c r="B9" s="178" t="s">
        <v>114</v>
      </c>
      <c r="C9" s="187" t="s">
        <v>115</v>
      </c>
      <c r="D9" s="179" t="s">
        <v>116</v>
      </c>
      <c r="E9" s="180">
        <v>36</v>
      </c>
      <c r="F9" s="181"/>
      <c r="G9" s="182">
        <f t="shared" ref="G9:G19" si="0">ROUND(E9*F9,2)</f>
        <v>0</v>
      </c>
      <c r="H9" s="181"/>
      <c r="I9" s="182">
        <f t="shared" ref="I9:I19" si="1">ROUND(E9*H9,2)</f>
        <v>0</v>
      </c>
      <c r="J9" s="181"/>
      <c r="K9" s="182">
        <f t="shared" ref="K9:K19" si="2">ROUND(E9*J9,2)</f>
        <v>0</v>
      </c>
      <c r="L9" s="182">
        <v>21</v>
      </c>
      <c r="M9" s="182">
        <f t="shared" ref="M9:M19" si="3">G9*(1+L9/100)</f>
        <v>0</v>
      </c>
      <c r="N9" s="180">
        <v>2.31E-3</v>
      </c>
      <c r="O9" s="180">
        <f t="shared" ref="O9:O19" si="4">ROUND(E9*N9,2)</f>
        <v>0.08</v>
      </c>
      <c r="P9" s="180">
        <v>0</v>
      </c>
      <c r="Q9" s="180">
        <f t="shared" ref="Q9:Q19" si="5">ROUND(E9*P9,2)</f>
        <v>0</v>
      </c>
      <c r="R9" s="182"/>
      <c r="S9" s="182" t="s">
        <v>117</v>
      </c>
      <c r="T9" s="182" t="s">
        <v>117</v>
      </c>
      <c r="U9" s="182">
        <v>0.94</v>
      </c>
      <c r="V9" s="182">
        <f t="shared" ref="V9:V19" si="6">ROUND(E9*U9,2)</f>
        <v>33.840000000000003</v>
      </c>
      <c r="W9" s="182"/>
      <c r="X9" s="183" t="s">
        <v>118</v>
      </c>
      <c r="Y9" s="151"/>
      <c r="Z9" s="151"/>
      <c r="AA9" s="151"/>
      <c r="AB9" s="151"/>
      <c r="AC9" s="151"/>
      <c r="AD9" s="151"/>
      <c r="AE9" s="151"/>
      <c r="AF9" s="151"/>
      <c r="AG9" s="151" t="s">
        <v>119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77">
        <v>2</v>
      </c>
      <c r="B10" s="178" t="s">
        <v>120</v>
      </c>
      <c r="C10" s="187" t="s">
        <v>121</v>
      </c>
      <c r="D10" s="179" t="s">
        <v>116</v>
      </c>
      <c r="E10" s="180">
        <v>6.1</v>
      </c>
      <c r="F10" s="181"/>
      <c r="G10" s="182">
        <f t="shared" si="0"/>
        <v>0</v>
      </c>
      <c r="H10" s="181"/>
      <c r="I10" s="182">
        <f t="shared" si="1"/>
        <v>0</v>
      </c>
      <c r="J10" s="181"/>
      <c r="K10" s="182">
        <f t="shared" si="2"/>
        <v>0</v>
      </c>
      <c r="L10" s="182">
        <v>21</v>
      </c>
      <c r="M10" s="182">
        <f t="shared" si="3"/>
        <v>0</v>
      </c>
      <c r="N10" s="180">
        <v>5.1000000000000004E-4</v>
      </c>
      <c r="O10" s="180">
        <f t="shared" si="4"/>
        <v>0</v>
      </c>
      <c r="P10" s="180">
        <v>0</v>
      </c>
      <c r="Q10" s="180">
        <f t="shared" si="5"/>
        <v>0</v>
      </c>
      <c r="R10" s="182"/>
      <c r="S10" s="182" t="s">
        <v>117</v>
      </c>
      <c r="T10" s="182" t="s">
        <v>117</v>
      </c>
      <c r="U10" s="182">
        <v>0.27</v>
      </c>
      <c r="V10" s="182">
        <f t="shared" si="6"/>
        <v>1.65</v>
      </c>
      <c r="W10" s="182"/>
      <c r="X10" s="183" t="s">
        <v>118</v>
      </c>
      <c r="Y10" s="151"/>
      <c r="Z10" s="151"/>
      <c r="AA10" s="151"/>
      <c r="AB10" s="151"/>
      <c r="AC10" s="151"/>
      <c r="AD10" s="151"/>
      <c r="AE10" s="151"/>
      <c r="AF10" s="151"/>
      <c r="AG10" s="151" t="s">
        <v>119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77">
        <v>3</v>
      </c>
      <c r="B11" s="178" t="s">
        <v>122</v>
      </c>
      <c r="C11" s="187" t="s">
        <v>123</v>
      </c>
      <c r="D11" s="179" t="s">
        <v>124</v>
      </c>
      <c r="E11" s="180">
        <v>2</v>
      </c>
      <c r="F11" s="181"/>
      <c r="G11" s="182">
        <f t="shared" si="0"/>
        <v>0</v>
      </c>
      <c r="H11" s="181"/>
      <c r="I11" s="182">
        <f t="shared" si="1"/>
        <v>0</v>
      </c>
      <c r="J11" s="181"/>
      <c r="K11" s="182">
        <f t="shared" si="2"/>
        <v>0</v>
      </c>
      <c r="L11" s="182">
        <v>21</v>
      </c>
      <c r="M11" s="182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2"/>
      <c r="S11" s="182" t="s">
        <v>125</v>
      </c>
      <c r="T11" s="182" t="s">
        <v>126</v>
      </c>
      <c r="U11" s="182">
        <v>0</v>
      </c>
      <c r="V11" s="182">
        <f t="shared" si="6"/>
        <v>0</v>
      </c>
      <c r="W11" s="182"/>
      <c r="X11" s="183" t="s">
        <v>118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119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7">
        <v>4</v>
      </c>
      <c r="B12" s="178" t="s">
        <v>127</v>
      </c>
      <c r="C12" s="187" t="s">
        <v>128</v>
      </c>
      <c r="D12" s="179" t="s">
        <v>129</v>
      </c>
      <c r="E12" s="180">
        <v>0.5</v>
      </c>
      <c r="F12" s="181"/>
      <c r="G12" s="182">
        <f t="shared" si="0"/>
        <v>0</v>
      </c>
      <c r="H12" s="181"/>
      <c r="I12" s="182">
        <f t="shared" si="1"/>
        <v>0</v>
      </c>
      <c r="J12" s="181"/>
      <c r="K12" s="182">
        <f t="shared" si="2"/>
        <v>0</v>
      </c>
      <c r="L12" s="182">
        <v>21</v>
      </c>
      <c r="M12" s="182">
        <f t="shared" si="3"/>
        <v>0</v>
      </c>
      <c r="N12" s="180">
        <v>0</v>
      </c>
      <c r="O12" s="180">
        <f t="shared" si="4"/>
        <v>0</v>
      </c>
      <c r="P12" s="180">
        <v>0</v>
      </c>
      <c r="Q12" s="180">
        <f t="shared" si="5"/>
        <v>0</v>
      </c>
      <c r="R12" s="182"/>
      <c r="S12" s="182" t="s">
        <v>125</v>
      </c>
      <c r="T12" s="182" t="s">
        <v>126</v>
      </c>
      <c r="U12" s="182">
        <v>0</v>
      </c>
      <c r="V12" s="182">
        <f t="shared" si="6"/>
        <v>0</v>
      </c>
      <c r="W12" s="182"/>
      <c r="X12" s="183" t="s">
        <v>118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119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7">
        <v>5</v>
      </c>
      <c r="B13" s="178" t="s">
        <v>130</v>
      </c>
      <c r="C13" s="187" t="s">
        <v>131</v>
      </c>
      <c r="D13" s="179" t="s">
        <v>132</v>
      </c>
      <c r="E13" s="180">
        <v>2.4</v>
      </c>
      <c r="F13" s="181"/>
      <c r="G13" s="182">
        <f t="shared" si="0"/>
        <v>0</v>
      </c>
      <c r="H13" s="181"/>
      <c r="I13" s="182">
        <f t="shared" si="1"/>
        <v>0</v>
      </c>
      <c r="J13" s="181"/>
      <c r="K13" s="182">
        <f t="shared" si="2"/>
        <v>0</v>
      </c>
      <c r="L13" s="182">
        <v>21</v>
      </c>
      <c r="M13" s="182">
        <f t="shared" si="3"/>
        <v>0</v>
      </c>
      <c r="N13" s="180">
        <v>1.2999999999999999E-4</v>
      </c>
      <c r="O13" s="180">
        <f t="shared" si="4"/>
        <v>0</v>
      </c>
      <c r="P13" s="180">
        <v>0</v>
      </c>
      <c r="Q13" s="180">
        <f t="shared" si="5"/>
        <v>0</v>
      </c>
      <c r="R13" s="182" t="s">
        <v>133</v>
      </c>
      <c r="S13" s="182" t="s">
        <v>117</v>
      </c>
      <c r="T13" s="182" t="s">
        <v>117</v>
      </c>
      <c r="U13" s="182">
        <v>0</v>
      </c>
      <c r="V13" s="182">
        <f t="shared" si="6"/>
        <v>0</v>
      </c>
      <c r="W13" s="182"/>
      <c r="X13" s="183" t="s">
        <v>134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135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77">
        <v>6</v>
      </c>
      <c r="B14" s="178" t="s">
        <v>136</v>
      </c>
      <c r="C14" s="187" t="s">
        <v>137</v>
      </c>
      <c r="D14" s="179" t="s">
        <v>132</v>
      </c>
      <c r="E14" s="180">
        <v>1.5</v>
      </c>
      <c r="F14" s="181"/>
      <c r="G14" s="182">
        <f t="shared" si="0"/>
        <v>0</v>
      </c>
      <c r="H14" s="181"/>
      <c r="I14" s="182">
        <f t="shared" si="1"/>
        <v>0</v>
      </c>
      <c r="J14" s="181"/>
      <c r="K14" s="182">
        <f t="shared" si="2"/>
        <v>0</v>
      </c>
      <c r="L14" s="182">
        <v>21</v>
      </c>
      <c r="M14" s="182">
        <f t="shared" si="3"/>
        <v>0</v>
      </c>
      <c r="N14" s="180">
        <v>1.8000000000000001E-4</v>
      </c>
      <c r="O14" s="180">
        <f t="shared" si="4"/>
        <v>0</v>
      </c>
      <c r="P14" s="180">
        <v>0</v>
      </c>
      <c r="Q14" s="180">
        <f t="shared" si="5"/>
        <v>0</v>
      </c>
      <c r="R14" s="182" t="s">
        <v>133</v>
      </c>
      <c r="S14" s="182" t="s">
        <v>117</v>
      </c>
      <c r="T14" s="182" t="s">
        <v>117</v>
      </c>
      <c r="U14" s="182">
        <v>0</v>
      </c>
      <c r="V14" s="182">
        <f t="shared" si="6"/>
        <v>0</v>
      </c>
      <c r="W14" s="182"/>
      <c r="X14" s="183" t="s">
        <v>134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135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7">
        <v>7</v>
      </c>
      <c r="B15" s="178" t="s">
        <v>138</v>
      </c>
      <c r="C15" s="187" t="s">
        <v>139</v>
      </c>
      <c r="D15" s="179" t="s">
        <v>132</v>
      </c>
      <c r="E15" s="180">
        <v>6.6</v>
      </c>
      <c r="F15" s="181"/>
      <c r="G15" s="182">
        <f t="shared" si="0"/>
        <v>0</v>
      </c>
      <c r="H15" s="181"/>
      <c r="I15" s="182">
        <f t="shared" si="1"/>
        <v>0</v>
      </c>
      <c r="J15" s="181"/>
      <c r="K15" s="182">
        <f t="shared" si="2"/>
        <v>0</v>
      </c>
      <c r="L15" s="182">
        <v>21</v>
      </c>
      <c r="M15" s="182">
        <f t="shared" si="3"/>
        <v>0</v>
      </c>
      <c r="N15" s="180">
        <v>2.2000000000000001E-4</v>
      </c>
      <c r="O15" s="180">
        <f t="shared" si="4"/>
        <v>0</v>
      </c>
      <c r="P15" s="180">
        <v>0</v>
      </c>
      <c r="Q15" s="180">
        <f t="shared" si="5"/>
        <v>0</v>
      </c>
      <c r="R15" s="182" t="s">
        <v>133</v>
      </c>
      <c r="S15" s="182" t="s">
        <v>117</v>
      </c>
      <c r="T15" s="182" t="s">
        <v>117</v>
      </c>
      <c r="U15" s="182">
        <v>0</v>
      </c>
      <c r="V15" s="182">
        <f t="shared" si="6"/>
        <v>0</v>
      </c>
      <c r="W15" s="182"/>
      <c r="X15" s="183" t="s">
        <v>134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135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77">
        <v>8</v>
      </c>
      <c r="B16" s="178" t="s">
        <v>140</v>
      </c>
      <c r="C16" s="187" t="s">
        <v>141</v>
      </c>
      <c r="D16" s="179" t="s">
        <v>116</v>
      </c>
      <c r="E16" s="180">
        <v>36</v>
      </c>
      <c r="F16" s="181"/>
      <c r="G16" s="182">
        <f t="shared" si="0"/>
        <v>0</v>
      </c>
      <c r="H16" s="181"/>
      <c r="I16" s="182">
        <f t="shared" si="1"/>
        <v>0</v>
      </c>
      <c r="J16" s="181"/>
      <c r="K16" s="182">
        <f t="shared" si="2"/>
        <v>0</v>
      </c>
      <c r="L16" s="182">
        <v>21</v>
      </c>
      <c r="M16" s="182">
        <f t="shared" si="3"/>
        <v>0</v>
      </c>
      <c r="N16" s="180">
        <v>1.03E-2</v>
      </c>
      <c r="O16" s="180">
        <f t="shared" si="4"/>
        <v>0.37</v>
      </c>
      <c r="P16" s="180">
        <v>0</v>
      </c>
      <c r="Q16" s="180">
        <f t="shared" si="5"/>
        <v>0</v>
      </c>
      <c r="R16" s="182" t="s">
        <v>133</v>
      </c>
      <c r="S16" s="182" t="s">
        <v>117</v>
      </c>
      <c r="T16" s="182" t="s">
        <v>117</v>
      </c>
      <c r="U16" s="182">
        <v>0</v>
      </c>
      <c r="V16" s="182">
        <f t="shared" si="6"/>
        <v>0</v>
      </c>
      <c r="W16" s="182"/>
      <c r="X16" s="183" t="s">
        <v>134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135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33.75" outlineLevel="1" x14ac:dyDescent="0.2">
      <c r="A17" s="170">
        <v>9</v>
      </c>
      <c r="B17" s="171" t="s">
        <v>142</v>
      </c>
      <c r="C17" s="188" t="s">
        <v>143</v>
      </c>
      <c r="D17" s="172" t="s">
        <v>132</v>
      </c>
      <c r="E17" s="173">
        <v>6.7</v>
      </c>
      <c r="F17" s="174"/>
      <c r="G17" s="175">
        <f t="shared" si="0"/>
        <v>0</v>
      </c>
      <c r="H17" s="174"/>
      <c r="I17" s="175">
        <f t="shared" si="1"/>
        <v>0</v>
      </c>
      <c r="J17" s="174"/>
      <c r="K17" s="175">
        <f t="shared" si="2"/>
        <v>0</v>
      </c>
      <c r="L17" s="175">
        <v>21</v>
      </c>
      <c r="M17" s="175">
        <f t="shared" si="3"/>
        <v>0</v>
      </c>
      <c r="N17" s="173">
        <v>8.0000000000000004E-4</v>
      </c>
      <c r="O17" s="173">
        <f t="shared" si="4"/>
        <v>0.01</v>
      </c>
      <c r="P17" s="173">
        <v>0</v>
      </c>
      <c r="Q17" s="173">
        <f t="shared" si="5"/>
        <v>0</v>
      </c>
      <c r="R17" s="175" t="s">
        <v>133</v>
      </c>
      <c r="S17" s="175" t="s">
        <v>117</v>
      </c>
      <c r="T17" s="175" t="s">
        <v>117</v>
      </c>
      <c r="U17" s="175">
        <v>0</v>
      </c>
      <c r="V17" s="175">
        <f t="shared" si="6"/>
        <v>0</v>
      </c>
      <c r="W17" s="175"/>
      <c r="X17" s="176" t="s">
        <v>134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135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>
        <v>10</v>
      </c>
      <c r="B18" s="159" t="s">
        <v>144</v>
      </c>
      <c r="C18" s="189" t="s">
        <v>145</v>
      </c>
      <c r="D18" s="160" t="s">
        <v>0</v>
      </c>
      <c r="E18" s="184"/>
      <c r="F18" s="163"/>
      <c r="G18" s="162">
        <f t="shared" si="0"/>
        <v>0</v>
      </c>
      <c r="H18" s="163"/>
      <c r="I18" s="162">
        <f t="shared" si="1"/>
        <v>0</v>
      </c>
      <c r="J18" s="163"/>
      <c r="K18" s="162">
        <f t="shared" si="2"/>
        <v>0</v>
      </c>
      <c r="L18" s="162">
        <v>21</v>
      </c>
      <c r="M18" s="162">
        <f t="shared" si="3"/>
        <v>0</v>
      </c>
      <c r="N18" s="161">
        <v>0</v>
      </c>
      <c r="O18" s="161">
        <f t="shared" si="4"/>
        <v>0</v>
      </c>
      <c r="P18" s="161">
        <v>0</v>
      </c>
      <c r="Q18" s="161">
        <f t="shared" si="5"/>
        <v>0</v>
      </c>
      <c r="R18" s="162"/>
      <c r="S18" s="162" t="s">
        <v>117</v>
      </c>
      <c r="T18" s="162" t="s">
        <v>117</v>
      </c>
      <c r="U18" s="162">
        <v>0</v>
      </c>
      <c r="V18" s="162">
        <f t="shared" si="6"/>
        <v>0</v>
      </c>
      <c r="W18" s="162"/>
      <c r="X18" s="162" t="s">
        <v>146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147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>
        <v>11</v>
      </c>
      <c r="B19" s="159" t="s">
        <v>148</v>
      </c>
      <c r="C19" s="189" t="s">
        <v>149</v>
      </c>
      <c r="D19" s="160" t="s">
        <v>0</v>
      </c>
      <c r="E19" s="184"/>
      <c r="F19" s="163"/>
      <c r="G19" s="162">
        <f t="shared" si="0"/>
        <v>0</v>
      </c>
      <c r="H19" s="163"/>
      <c r="I19" s="162">
        <f t="shared" si="1"/>
        <v>0</v>
      </c>
      <c r="J19" s="163"/>
      <c r="K19" s="162">
        <f t="shared" si="2"/>
        <v>0</v>
      </c>
      <c r="L19" s="162">
        <v>21</v>
      </c>
      <c r="M19" s="162">
        <f t="shared" si="3"/>
        <v>0</v>
      </c>
      <c r="N19" s="161">
        <v>0</v>
      </c>
      <c r="O19" s="161">
        <f t="shared" si="4"/>
        <v>0</v>
      </c>
      <c r="P19" s="161">
        <v>0</v>
      </c>
      <c r="Q19" s="161">
        <f t="shared" si="5"/>
        <v>0</v>
      </c>
      <c r="R19" s="162"/>
      <c r="S19" s="162" t="s">
        <v>117</v>
      </c>
      <c r="T19" s="162" t="s">
        <v>117</v>
      </c>
      <c r="U19" s="162">
        <v>0</v>
      </c>
      <c r="V19" s="162">
        <f t="shared" si="6"/>
        <v>0</v>
      </c>
      <c r="W19" s="162"/>
      <c r="X19" s="162" t="s">
        <v>146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147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4" t="s">
        <v>112</v>
      </c>
      <c r="B20" s="165" t="s">
        <v>61</v>
      </c>
      <c r="C20" s="186" t="s">
        <v>62</v>
      </c>
      <c r="D20" s="166"/>
      <c r="E20" s="167"/>
      <c r="F20" s="168"/>
      <c r="G20" s="168">
        <f>SUMIF(AG21:AG31,"&lt;&gt;NOR",G21:G31)</f>
        <v>0</v>
      </c>
      <c r="H20" s="168"/>
      <c r="I20" s="168">
        <f>SUM(I21:I31)</f>
        <v>0</v>
      </c>
      <c r="J20" s="168"/>
      <c r="K20" s="168">
        <f>SUM(K21:K31)</f>
        <v>0</v>
      </c>
      <c r="L20" s="168"/>
      <c r="M20" s="168">
        <f>SUM(M21:M31)</f>
        <v>0</v>
      </c>
      <c r="N20" s="167"/>
      <c r="O20" s="167">
        <f>SUM(O21:O31)</f>
        <v>0.01</v>
      </c>
      <c r="P20" s="167"/>
      <c r="Q20" s="167">
        <f>SUM(Q21:Q31)</f>
        <v>0</v>
      </c>
      <c r="R20" s="168"/>
      <c r="S20" s="168"/>
      <c r="T20" s="168"/>
      <c r="U20" s="168"/>
      <c r="V20" s="168">
        <f>SUM(V21:V31)</f>
        <v>11.85</v>
      </c>
      <c r="W20" s="168"/>
      <c r="X20" s="169"/>
      <c r="AG20" t="s">
        <v>113</v>
      </c>
    </row>
    <row r="21" spans="1:60" ht="22.5" outlineLevel="1" x14ac:dyDescent="0.2">
      <c r="A21" s="177">
        <v>12</v>
      </c>
      <c r="B21" s="178" t="s">
        <v>150</v>
      </c>
      <c r="C21" s="187" t="s">
        <v>151</v>
      </c>
      <c r="D21" s="179" t="s">
        <v>132</v>
      </c>
      <c r="E21" s="180">
        <v>2.4</v>
      </c>
      <c r="F21" s="181"/>
      <c r="G21" s="182">
        <f t="shared" ref="G21:G31" si="7">ROUND(E21*F21,2)</f>
        <v>0</v>
      </c>
      <c r="H21" s="181"/>
      <c r="I21" s="182">
        <f t="shared" ref="I21:I31" si="8">ROUND(E21*H21,2)</f>
        <v>0</v>
      </c>
      <c r="J21" s="181"/>
      <c r="K21" s="182">
        <f t="shared" ref="K21:K31" si="9">ROUND(E21*J21,2)</f>
        <v>0</v>
      </c>
      <c r="L21" s="182">
        <v>21</v>
      </c>
      <c r="M21" s="182">
        <f t="shared" ref="M21:M31" si="10">G21*(1+L21/100)</f>
        <v>0</v>
      </c>
      <c r="N21" s="180">
        <v>1.0200000000000001E-3</v>
      </c>
      <c r="O21" s="180">
        <f t="shared" ref="O21:O31" si="11">ROUND(E21*N21,2)</f>
        <v>0</v>
      </c>
      <c r="P21" s="180">
        <v>0</v>
      </c>
      <c r="Q21" s="180">
        <f t="shared" ref="Q21:Q31" si="12">ROUND(E21*P21,2)</f>
        <v>0</v>
      </c>
      <c r="R21" s="182"/>
      <c r="S21" s="182" t="s">
        <v>117</v>
      </c>
      <c r="T21" s="182" t="s">
        <v>117</v>
      </c>
      <c r="U21" s="182">
        <v>0.38</v>
      </c>
      <c r="V21" s="182">
        <f t="shared" ref="V21:V31" si="13">ROUND(E21*U21,2)</f>
        <v>0.91</v>
      </c>
      <c r="W21" s="182"/>
      <c r="X21" s="183" t="s">
        <v>118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119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77">
        <v>13</v>
      </c>
      <c r="B22" s="178" t="s">
        <v>152</v>
      </c>
      <c r="C22" s="187" t="s">
        <v>153</v>
      </c>
      <c r="D22" s="179" t="s">
        <v>132</v>
      </c>
      <c r="E22" s="180">
        <v>1.5</v>
      </c>
      <c r="F22" s="181"/>
      <c r="G22" s="182">
        <f t="shared" si="7"/>
        <v>0</v>
      </c>
      <c r="H22" s="181"/>
      <c r="I22" s="182">
        <f t="shared" si="8"/>
        <v>0</v>
      </c>
      <c r="J22" s="181"/>
      <c r="K22" s="182">
        <f t="shared" si="9"/>
        <v>0</v>
      </c>
      <c r="L22" s="182">
        <v>21</v>
      </c>
      <c r="M22" s="182">
        <f t="shared" si="10"/>
        <v>0</v>
      </c>
      <c r="N22" s="180">
        <v>1.3799999999999999E-3</v>
      </c>
      <c r="O22" s="180">
        <f t="shared" si="11"/>
        <v>0</v>
      </c>
      <c r="P22" s="180">
        <v>0</v>
      </c>
      <c r="Q22" s="180">
        <f t="shared" si="12"/>
        <v>0</v>
      </c>
      <c r="R22" s="182"/>
      <c r="S22" s="182" t="s">
        <v>117</v>
      </c>
      <c r="T22" s="182" t="s">
        <v>117</v>
      </c>
      <c r="U22" s="182">
        <v>0.48</v>
      </c>
      <c r="V22" s="182">
        <f t="shared" si="13"/>
        <v>0.72</v>
      </c>
      <c r="W22" s="182"/>
      <c r="X22" s="183" t="s">
        <v>118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119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77">
        <v>14</v>
      </c>
      <c r="B23" s="178" t="s">
        <v>154</v>
      </c>
      <c r="C23" s="187" t="s">
        <v>155</v>
      </c>
      <c r="D23" s="179" t="s">
        <v>132</v>
      </c>
      <c r="E23" s="180">
        <v>6.6</v>
      </c>
      <c r="F23" s="181"/>
      <c r="G23" s="182">
        <f t="shared" si="7"/>
        <v>0</v>
      </c>
      <c r="H23" s="181"/>
      <c r="I23" s="182">
        <f t="shared" si="8"/>
        <v>0</v>
      </c>
      <c r="J23" s="181"/>
      <c r="K23" s="182">
        <f t="shared" si="9"/>
        <v>0</v>
      </c>
      <c r="L23" s="182">
        <v>21</v>
      </c>
      <c r="M23" s="182">
        <f t="shared" si="10"/>
        <v>0</v>
      </c>
      <c r="N23" s="180">
        <v>2.0999999999999999E-3</v>
      </c>
      <c r="O23" s="180">
        <f t="shared" si="11"/>
        <v>0.01</v>
      </c>
      <c r="P23" s="180">
        <v>0</v>
      </c>
      <c r="Q23" s="180">
        <f t="shared" si="12"/>
        <v>0</v>
      </c>
      <c r="R23" s="182"/>
      <c r="S23" s="182" t="s">
        <v>117</v>
      </c>
      <c r="T23" s="182" t="s">
        <v>117</v>
      </c>
      <c r="U23" s="182">
        <v>0.56000000000000005</v>
      </c>
      <c r="V23" s="182">
        <f t="shared" si="13"/>
        <v>3.7</v>
      </c>
      <c r="W23" s="182"/>
      <c r="X23" s="183" t="s">
        <v>118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119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7">
        <v>15</v>
      </c>
      <c r="B24" s="178" t="s">
        <v>156</v>
      </c>
      <c r="C24" s="187" t="s">
        <v>157</v>
      </c>
      <c r="D24" s="179" t="s">
        <v>132</v>
      </c>
      <c r="E24" s="180">
        <v>2.4</v>
      </c>
      <c r="F24" s="181"/>
      <c r="G24" s="182">
        <f t="shared" si="7"/>
        <v>0</v>
      </c>
      <c r="H24" s="181"/>
      <c r="I24" s="182">
        <f t="shared" si="8"/>
        <v>0</v>
      </c>
      <c r="J24" s="181"/>
      <c r="K24" s="182">
        <f t="shared" si="9"/>
        <v>0</v>
      </c>
      <c r="L24" s="182">
        <v>21</v>
      </c>
      <c r="M24" s="182">
        <f t="shared" si="10"/>
        <v>0</v>
      </c>
      <c r="N24" s="180">
        <v>0</v>
      </c>
      <c r="O24" s="180">
        <f t="shared" si="11"/>
        <v>0</v>
      </c>
      <c r="P24" s="180">
        <v>0</v>
      </c>
      <c r="Q24" s="180">
        <f t="shared" si="12"/>
        <v>0</v>
      </c>
      <c r="R24" s="182"/>
      <c r="S24" s="182" t="s">
        <v>117</v>
      </c>
      <c r="T24" s="182" t="s">
        <v>117</v>
      </c>
      <c r="U24" s="182">
        <v>0.03</v>
      </c>
      <c r="V24" s="182">
        <f t="shared" si="13"/>
        <v>7.0000000000000007E-2</v>
      </c>
      <c r="W24" s="182"/>
      <c r="X24" s="183" t="s">
        <v>118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119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7">
        <v>16</v>
      </c>
      <c r="B25" s="178" t="s">
        <v>158</v>
      </c>
      <c r="C25" s="187" t="s">
        <v>159</v>
      </c>
      <c r="D25" s="179" t="s">
        <v>132</v>
      </c>
      <c r="E25" s="180">
        <v>1.5</v>
      </c>
      <c r="F25" s="181"/>
      <c r="G25" s="182">
        <f t="shared" si="7"/>
        <v>0</v>
      </c>
      <c r="H25" s="181"/>
      <c r="I25" s="182">
        <f t="shared" si="8"/>
        <v>0</v>
      </c>
      <c r="J25" s="181"/>
      <c r="K25" s="182">
        <f t="shared" si="9"/>
        <v>0</v>
      </c>
      <c r="L25" s="182">
        <v>21</v>
      </c>
      <c r="M25" s="182">
        <f t="shared" si="10"/>
        <v>0</v>
      </c>
      <c r="N25" s="180">
        <v>0</v>
      </c>
      <c r="O25" s="180">
        <f t="shared" si="11"/>
        <v>0</v>
      </c>
      <c r="P25" s="180">
        <v>0</v>
      </c>
      <c r="Q25" s="180">
        <f t="shared" si="12"/>
        <v>0</v>
      </c>
      <c r="R25" s="182"/>
      <c r="S25" s="182" t="s">
        <v>117</v>
      </c>
      <c r="T25" s="182" t="s">
        <v>117</v>
      </c>
      <c r="U25" s="182">
        <v>0.03</v>
      </c>
      <c r="V25" s="182">
        <f t="shared" si="13"/>
        <v>0.05</v>
      </c>
      <c r="W25" s="182"/>
      <c r="X25" s="183" t="s">
        <v>118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119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7">
        <v>17</v>
      </c>
      <c r="B26" s="178" t="s">
        <v>160</v>
      </c>
      <c r="C26" s="187" t="s">
        <v>161</v>
      </c>
      <c r="D26" s="179" t="s">
        <v>132</v>
      </c>
      <c r="E26" s="180">
        <v>6.6</v>
      </c>
      <c r="F26" s="181"/>
      <c r="G26" s="182">
        <f t="shared" si="7"/>
        <v>0</v>
      </c>
      <c r="H26" s="181"/>
      <c r="I26" s="182">
        <f t="shared" si="8"/>
        <v>0</v>
      </c>
      <c r="J26" s="181"/>
      <c r="K26" s="182">
        <f t="shared" si="9"/>
        <v>0</v>
      </c>
      <c r="L26" s="182">
        <v>21</v>
      </c>
      <c r="M26" s="182">
        <f t="shared" si="10"/>
        <v>0</v>
      </c>
      <c r="N26" s="180">
        <v>0</v>
      </c>
      <c r="O26" s="180">
        <f t="shared" si="11"/>
        <v>0</v>
      </c>
      <c r="P26" s="180">
        <v>0</v>
      </c>
      <c r="Q26" s="180">
        <f t="shared" si="12"/>
        <v>0</v>
      </c>
      <c r="R26" s="182"/>
      <c r="S26" s="182" t="s">
        <v>117</v>
      </c>
      <c r="T26" s="182" t="s">
        <v>117</v>
      </c>
      <c r="U26" s="182">
        <v>0.04</v>
      </c>
      <c r="V26" s="182">
        <f t="shared" si="13"/>
        <v>0.26</v>
      </c>
      <c r="W26" s="182"/>
      <c r="X26" s="183" t="s">
        <v>118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119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77">
        <v>18</v>
      </c>
      <c r="B27" s="178" t="s">
        <v>162</v>
      </c>
      <c r="C27" s="187" t="s">
        <v>163</v>
      </c>
      <c r="D27" s="179" t="s">
        <v>164</v>
      </c>
      <c r="E27" s="180">
        <v>2</v>
      </c>
      <c r="F27" s="181"/>
      <c r="G27" s="182">
        <f t="shared" si="7"/>
        <v>0</v>
      </c>
      <c r="H27" s="181"/>
      <c r="I27" s="182">
        <f t="shared" si="8"/>
        <v>0</v>
      </c>
      <c r="J27" s="181"/>
      <c r="K27" s="182">
        <f t="shared" si="9"/>
        <v>0</v>
      </c>
      <c r="L27" s="182">
        <v>21</v>
      </c>
      <c r="M27" s="182">
        <f t="shared" si="10"/>
        <v>0</v>
      </c>
      <c r="N27" s="180">
        <v>2.3999999999999998E-3</v>
      </c>
      <c r="O27" s="180">
        <f t="shared" si="11"/>
        <v>0</v>
      </c>
      <c r="P27" s="180">
        <v>0</v>
      </c>
      <c r="Q27" s="180">
        <f t="shared" si="12"/>
        <v>0</v>
      </c>
      <c r="R27" s="182"/>
      <c r="S27" s="182" t="s">
        <v>117</v>
      </c>
      <c r="T27" s="182" t="s">
        <v>117</v>
      </c>
      <c r="U27" s="182">
        <v>1.81</v>
      </c>
      <c r="V27" s="182">
        <f t="shared" si="13"/>
        <v>3.62</v>
      </c>
      <c r="W27" s="182"/>
      <c r="X27" s="183" t="s">
        <v>118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119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7">
        <v>19</v>
      </c>
      <c r="B28" s="178" t="s">
        <v>165</v>
      </c>
      <c r="C28" s="187" t="s">
        <v>166</v>
      </c>
      <c r="D28" s="179" t="s">
        <v>164</v>
      </c>
      <c r="E28" s="180">
        <v>2</v>
      </c>
      <c r="F28" s="181"/>
      <c r="G28" s="182">
        <f t="shared" si="7"/>
        <v>0</v>
      </c>
      <c r="H28" s="181"/>
      <c r="I28" s="182">
        <f t="shared" si="8"/>
        <v>0</v>
      </c>
      <c r="J28" s="181"/>
      <c r="K28" s="182">
        <f t="shared" si="9"/>
        <v>0</v>
      </c>
      <c r="L28" s="182">
        <v>21</v>
      </c>
      <c r="M28" s="182">
        <f t="shared" si="10"/>
        <v>0</v>
      </c>
      <c r="N28" s="180">
        <v>2.0000000000000001E-4</v>
      </c>
      <c r="O28" s="180">
        <f t="shared" si="11"/>
        <v>0</v>
      </c>
      <c r="P28" s="180">
        <v>0</v>
      </c>
      <c r="Q28" s="180">
        <f t="shared" si="12"/>
        <v>0</v>
      </c>
      <c r="R28" s="182"/>
      <c r="S28" s="182" t="s">
        <v>117</v>
      </c>
      <c r="T28" s="182" t="s">
        <v>117</v>
      </c>
      <c r="U28" s="182">
        <v>0.84</v>
      </c>
      <c r="V28" s="182">
        <f t="shared" si="13"/>
        <v>1.68</v>
      </c>
      <c r="W28" s="182"/>
      <c r="X28" s="183" t="s">
        <v>118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119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0">
        <v>20</v>
      </c>
      <c r="B29" s="171" t="s">
        <v>167</v>
      </c>
      <c r="C29" s="188" t="s">
        <v>168</v>
      </c>
      <c r="D29" s="172" t="s">
        <v>164</v>
      </c>
      <c r="E29" s="173">
        <v>2</v>
      </c>
      <c r="F29" s="174"/>
      <c r="G29" s="175">
        <f t="shared" si="7"/>
        <v>0</v>
      </c>
      <c r="H29" s="174"/>
      <c r="I29" s="175">
        <f t="shared" si="8"/>
        <v>0</v>
      </c>
      <c r="J29" s="174"/>
      <c r="K29" s="175">
        <f t="shared" si="9"/>
        <v>0</v>
      </c>
      <c r="L29" s="175">
        <v>21</v>
      </c>
      <c r="M29" s="175">
        <f t="shared" si="10"/>
        <v>0</v>
      </c>
      <c r="N29" s="173">
        <v>2.0000000000000001E-4</v>
      </c>
      <c r="O29" s="173">
        <f t="shared" si="11"/>
        <v>0</v>
      </c>
      <c r="P29" s="173">
        <v>0</v>
      </c>
      <c r="Q29" s="173">
        <f t="shared" si="12"/>
        <v>0</v>
      </c>
      <c r="R29" s="175"/>
      <c r="S29" s="175" t="s">
        <v>117</v>
      </c>
      <c r="T29" s="175" t="s">
        <v>117</v>
      </c>
      <c r="U29" s="175">
        <v>0.42</v>
      </c>
      <c r="V29" s="175">
        <f t="shared" si="13"/>
        <v>0.84</v>
      </c>
      <c r="W29" s="175"/>
      <c r="X29" s="176" t="s">
        <v>118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119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>
        <v>21</v>
      </c>
      <c r="B30" s="159" t="s">
        <v>169</v>
      </c>
      <c r="C30" s="189" t="s">
        <v>170</v>
      </c>
      <c r="D30" s="160" t="s">
        <v>0</v>
      </c>
      <c r="E30" s="184"/>
      <c r="F30" s="163"/>
      <c r="G30" s="162">
        <f t="shared" si="7"/>
        <v>0</v>
      </c>
      <c r="H30" s="163"/>
      <c r="I30" s="162">
        <f t="shared" si="8"/>
        <v>0</v>
      </c>
      <c r="J30" s="163"/>
      <c r="K30" s="162">
        <f t="shared" si="9"/>
        <v>0</v>
      </c>
      <c r="L30" s="162">
        <v>21</v>
      </c>
      <c r="M30" s="162">
        <f t="shared" si="10"/>
        <v>0</v>
      </c>
      <c r="N30" s="161">
        <v>0</v>
      </c>
      <c r="O30" s="161">
        <f t="shared" si="11"/>
        <v>0</v>
      </c>
      <c r="P30" s="161">
        <v>0</v>
      </c>
      <c r="Q30" s="161">
        <f t="shared" si="12"/>
        <v>0</v>
      </c>
      <c r="R30" s="162"/>
      <c r="S30" s="162" t="s">
        <v>117</v>
      </c>
      <c r="T30" s="162" t="s">
        <v>117</v>
      </c>
      <c r="U30" s="162">
        <v>0</v>
      </c>
      <c r="V30" s="162">
        <f t="shared" si="13"/>
        <v>0</v>
      </c>
      <c r="W30" s="162"/>
      <c r="X30" s="162" t="s">
        <v>146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147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>
        <v>22</v>
      </c>
      <c r="B31" s="159" t="s">
        <v>171</v>
      </c>
      <c r="C31" s="189" t="s">
        <v>172</v>
      </c>
      <c r="D31" s="160" t="s">
        <v>0</v>
      </c>
      <c r="E31" s="184"/>
      <c r="F31" s="163"/>
      <c r="G31" s="162">
        <f t="shared" si="7"/>
        <v>0</v>
      </c>
      <c r="H31" s="163"/>
      <c r="I31" s="162">
        <f t="shared" si="8"/>
        <v>0</v>
      </c>
      <c r="J31" s="163"/>
      <c r="K31" s="162">
        <f t="shared" si="9"/>
        <v>0</v>
      </c>
      <c r="L31" s="162">
        <v>21</v>
      </c>
      <c r="M31" s="162">
        <f t="shared" si="10"/>
        <v>0</v>
      </c>
      <c r="N31" s="161">
        <v>0</v>
      </c>
      <c r="O31" s="161">
        <f t="shared" si="11"/>
        <v>0</v>
      </c>
      <c r="P31" s="161">
        <v>0</v>
      </c>
      <c r="Q31" s="161">
        <f t="shared" si="12"/>
        <v>0</v>
      </c>
      <c r="R31" s="162"/>
      <c r="S31" s="162" t="s">
        <v>117</v>
      </c>
      <c r="T31" s="162" t="s">
        <v>117</v>
      </c>
      <c r="U31" s="162">
        <v>0</v>
      </c>
      <c r="V31" s="162">
        <f t="shared" si="13"/>
        <v>0</v>
      </c>
      <c r="W31" s="162"/>
      <c r="X31" s="162" t="s">
        <v>146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147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164" t="s">
        <v>112</v>
      </c>
      <c r="B32" s="165" t="s">
        <v>63</v>
      </c>
      <c r="C32" s="186" t="s">
        <v>64</v>
      </c>
      <c r="D32" s="166"/>
      <c r="E32" s="167"/>
      <c r="F32" s="168"/>
      <c r="G32" s="168">
        <f>SUMIF(AG33:AG35,"&lt;&gt;NOR",G33:G35)</f>
        <v>0</v>
      </c>
      <c r="H32" s="168"/>
      <c r="I32" s="168">
        <f>SUM(I33:I35)</f>
        <v>0</v>
      </c>
      <c r="J32" s="168"/>
      <c r="K32" s="168">
        <f>SUM(K33:K35)</f>
        <v>0</v>
      </c>
      <c r="L32" s="168"/>
      <c r="M32" s="168">
        <f>SUM(M33:M35)</f>
        <v>0</v>
      </c>
      <c r="N32" s="167"/>
      <c r="O32" s="167">
        <f>SUM(O33:O35)</f>
        <v>0.01</v>
      </c>
      <c r="P32" s="167"/>
      <c r="Q32" s="167">
        <f>SUM(Q33:Q35)</f>
        <v>0</v>
      </c>
      <c r="R32" s="168"/>
      <c r="S32" s="168"/>
      <c r="T32" s="168"/>
      <c r="U32" s="168"/>
      <c r="V32" s="168">
        <f>SUM(V33:V35)</f>
        <v>0.3</v>
      </c>
      <c r="W32" s="168"/>
      <c r="X32" s="169"/>
      <c r="AG32" t="s">
        <v>113</v>
      </c>
    </row>
    <row r="33" spans="1:60" outlineLevel="1" x14ac:dyDescent="0.2">
      <c r="A33" s="170">
        <v>23</v>
      </c>
      <c r="B33" s="171" t="s">
        <v>173</v>
      </c>
      <c r="C33" s="188" t="s">
        <v>174</v>
      </c>
      <c r="D33" s="172" t="s">
        <v>132</v>
      </c>
      <c r="E33" s="173">
        <v>10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3">
        <v>5.1000000000000004E-4</v>
      </c>
      <c r="O33" s="173">
        <f>ROUND(E33*N33,2)</f>
        <v>0.01</v>
      </c>
      <c r="P33" s="173">
        <v>0</v>
      </c>
      <c r="Q33" s="173">
        <f>ROUND(E33*P33,2)</f>
        <v>0</v>
      </c>
      <c r="R33" s="175"/>
      <c r="S33" s="175" t="s">
        <v>117</v>
      </c>
      <c r="T33" s="175" t="s">
        <v>117</v>
      </c>
      <c r="U33" s="175">
        <v>0.03</v>
      </c>
      <c r="V33" s="175">
        <f>ROUND(E33*U33,2)</f>
        <v>0.3</v>
      </c>
      <c r="W33" s="175"/>
      <c r="X33" s="176" t="s">
        <v>118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119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>
        <v>24</v>
      </c>
      <c r="B34" s="159" t="s">
        <v>175</v>
      </c>
      <c r="C34" s="189" t="s">
        <v>176</v>
      </c>
      <c r="D34" s="160" t="s">
        <v>0</v>
      </c>
      <c r="E34" s="184"/>
      <c r="F34" s="163"/>
      <c r="G34" s="162">
        <f>ROUND(E34*F34,2)</f>
        <v>0</v>
      </c>
      <c r="H34" s="163"/>
      <c r="I34" s="162">
        <f>ROUND(E34*H34,2)</f>
        <v>0</v>
      </c>
      <c r="J34" s="163"/>
      <c r="K34" s="162">
        <f>ROUND(E34*J34,2)</f>
        <v>0</v>
      </c>
      <c r="L34" s="162">
        <v>21</v>
      </c>
      <c r="M34" s="162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2"/>
      <c r="S34" s="162" t="s">
        <v>117</v>
      </c>
      <c r="T34" s="162" t="s">
        <v>117</v>
      </c>
      <c r="U34" s="162">
        <v>0</v>
      </c>
      <c r="V34" s="162">
        <f>ROUND(E34*U34,2)</f>
        <v>0</v>
      </c>
      <c r="W34" s="162"/>
      <c r="X34" s="162" t="s">
        <v>146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147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>
        <v>25</v>
      </c>
      <c r="B35" s="159" t="s">
        <v>177</v>
      </c>
      <c r="C35" s="189" t="s">
        <v>178</v>
      </c>
      <c r="D35" s="160" t="s">
        <v>0</v>
      </c>
      <c r="E35" s="184"/>
      <c r="F35" s="163"/>
      <c r="G35" s="162">
        <f>ROUND(E35*F35,2)</f>
        <v>0</v>
      </c>
      <c r="H35" s="163"/>
      <c r="I35" s="162">
        <f>ROUND(E35*H35,2)</f>
        <v>0</v>
      </c>
      <c r="J35" s="163"/>
      <c r="K35" s="162">
        <f>ROUND(E35*J35,2)</f>
        <v>0</v>
      </c>
      <c r="L35" s="162">
        <v>21</v>
      </c>
      <c r="M35" s="162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2"/>
      <c r="S35" s="162" t="s">
        <v>117</v>
      </c>
      <c r="T35" s="162" t="s">
        <v>117</v>
      </c>
      <c r="U35" s="162">
        <v>0</v>
      </c>
      <c r="V35" s="162">
        <f>ROUND(E35*U35,2)</f>
        <v>0</v>
      </c>
      <c r="W35" s="162"/>
      <c r="X35" s="162" t="s">
        <v>146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147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4" t="s">
        <v>112</v>
      </c>
      <c r="B36" s="165" t="s">
        <v>65</v>
      </c>
      <c r="C36" s="186" t="s">
        <v>66</v>
      </c>
      <c r="D36" s="166"/>
      <c r="E36" s="167"/>
      <c r="F36" s="168"/>
      <c r="G36" s="168">
        <f>SUMIF(AG37:AG45,"&lt;&gt;NOR",G37:G45)</f>
        <v>0</v>
      </c>
      <c r="H36" s="168"/>
      <c r="I36" s="168">
        <f>SUM(I37:I45)</f>
        <v>0</v>
      </c>
      <c r="J36" s="168"/>
      <c r="K36" s="168">
        <f>SUM(K37:K45)</f>
        <v>0</v>
      </c>
      <c r="L36" s="168"/>
      <c r="M36" s="168">
        <f>SUM(M37:M45)</f>
        <v>0</v>
      </c>
      <c r="N36" s="167"/>
      <c r="O36" s="167">
        <f>SUM(O37:O45)</f>
        <v>5.4600000000000009</v>
      </c>
      <c r="P36" s="167"/>
      <c r="Q36" s="167">
        <f>SUM(Q37:Q45)</f>
        <v>0</v>
      </c>
      <c r="R36" s="168"/>
      <c r="S36" s="168"/>
      <c r="T36" s="168"/>
      <c r="U36" s="168"/>
      <c r="V36" s="168">
        <f>SUM(V37:V45)</f>
        <v>3.6</v>
      </c>
      <c r="W36" s="168"/>
      <c r="X36" s="169"/>
      <c r="AG36" t="s">
        <v>113</v>
      </c>
    </row>
    <row r="37" spans="1:60" outlineLevel="1" x14ac:dyDescent="0.2">
      <c r="A37" s="177">
        <v>26</v>
      </c>
      <c r="B37" s="178" t="s">
        <v>179</v>
      </c>
      <c r="C37" s="187" t="s">
        <v>180</v>
      </c>
      <c r="D37" s="179" t="s">
        <v>164</v>
      </c>
      <c r="E37" s="180">
        <v>8</v>
      </c>
      <c r="F37" s="181"/>
      <c r="G37" s="182">
        <f t="shared" ref="G37:G45" si="14">ROUND(E37*F37,2)</f>
        <v>0</v>
      </c>
      <c r="H37" s="181"/>
      <c r="I37" s="182">
        <f t="shared" ref="I37:I45" si="15">ROUND(E37*H37,2)</f>
        <v>0</v>
      </c>
      <c r="J37" s="181"/>
      <c r="K37" s="182">
        <f t="shared" ref="K37:K45" si="16">ROUND(E37*J37,2)</f>
        <v>0</v>
      </c>
      <c r="L37" s="182">
        <v>21</v>
      </c>
      <c r="M37" s="182">
        <f t="shared" ref="M37:M45" si="17">G37*(1+L37/100)</f>
        <v>0</v>
      </c>
      <c r="N37" s="180">
        <v>1.1299999999999999E-3</v>
      </c>
      <c r="O37" s="180">
        <f t="shared" ref="O37:O45" si="18">ROUND(E37*N37,2)</f>
        <v>0.01</v>
      </c>
      <c r="P37" s="180">
        <v>0</v>
      </c>
      <c r="Q37" s="180">
        <f t="shared" ref="Q37:Q45" si="19">ROUND(E37*P37,2)</f>
        <v>0</v>
      </c>
      <c r="R37" s="182"/>
      <c r="S37" s="182" t="s">
        <v>117</v>
      </c>
      <c r="T37" s="182" t="s">
        <v>117</v>
      </c>
      <c r="U37" s="182">
        <v>0.11</v>
      </c>
      <c r="V37" s="182">
        <f t="shared" ref="V37:V45" si="20">ROUND(E37*U37,2)</f>
        <v>0.88</v>
      </c>
      <c r="W37" s="182"/>
      <c r="X37" s="183" t="s">
        <v>118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119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7">
        <v>27</v>
      </c>
      <c r="B38" s="178" t="s">
        <v>181</v>
      </c>
      <c r="C38" s="187" t="s">
        <v>182</v>
      </c>
      <c r="D38" s="179" t="s">
        <v>164</v>
      </c>
      <c r="E38" s="180">
        <v>2</v>
      </c>
      <c r="F38" s="181"/>
      <c r="G38" s="182">
        <f t="shared" si="14"/>
        <v>0</v>
      </c>
      <c r="H38" s="181"/>
      <c r="I38" s="182">
        <f t="shared" si="15"/>
        <v>0</v>
      </c>
      <c r="J38" s="181"/>
      <c r="K38" s="182">
        <f t="shared" si="16"/>
        <v>0</v>
      </c>
      <c r="L38" s="182">
        <v>21</v>
      </c>
      <c r="M38" s="182">
        <f t="shared" si="17"/>
        <v>0</v>
      </c>
      <c r="N38" s="180">
        <v>4.7600000000000003E-3</v>
      </c>
      <c r="O38" s="180">
        <f t="shared" si="18"/>
        <v>0.01</v>
      </c>
      <c r="P38" s="180">
        <v>0</v>
      </c>
      <c r="Q38" s="180">
        <f t="shared" si="19"/>
        <v>0</v>
      </c>
      <c r="R38" s="182"/>
      <c r="S38" s="182" t="s">
        <v>117</v>
      </c>
      <c r="T38" s="182" t="s">
        <v>117</v>
      </c>
      <c r="U38" s="182">
        <v>0.83099999999999996</v>
      </c>
      <c r="V38" s="182">
        <f t="shared" si="20"/>
        <v>1.66</v>
      </c>
      <c r="W38" s="182"/>
      <c r="X38" s="183" t="s">
        <v>118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119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7">
        <v>28</v>
      </c>
      <c r="B39" s="178" t="s">
        <v>183</v>
      </c>
      <c r="C39" s="187" t="s">
        <v>184</v>
      </c>
      <c r="D39" s="179" t="s">
        <v>164</v>
      </c>
      <c r="E39" s="180">
        <v>2</v>
      </c>
      <c r="F39" s="181"/>
      <c r="G39" s="182">
        <f t="shared" si="14"/>
        <v>0</v>
      </c>
      <c r="H39" s="181"/>
      <c r="I39" s="182">
        <f t="shared" si="15"/>
        <v>0</v>
      </c>
      <c r="J39" s="181"/>
      <c r="K39" s="182">
        <f t="shared" si="16"/>
        <v>0</v>
      </c>
      <c r="L39" s="182">
        <v>21</v>
      </c>
      <c r="M39" s="182">
        <f t="shared" si="17"/>
        <v>0</v>
      </c>
      <c r="N39" s="180">
        <v>5.9000000000000003E-4</v>
      </c>
      <c r="O39" s="180">
        <f t="shared" si="18"/>
        <v>0</v>
      </c>
      <c r="P39" s="180">
        <v>0</v>
      </c>
      <c r="Q39" s="180">
        <f t="shared" si="19"/>
        <v>0</v>
      </c>
      <c r="R39" s="182"/>
      <c r="S39" s="182" t="s">
        <v>117</v>
      </c>
      <c r="T39" s="182" t="s">
        <v>117</v>
      </c>
      <c r="U39" s="182">
        <v>0.53</v>
      </c>
      <c r="V39" s="182">
        <f t="shared" si="20"/>
        <v>1.06</v>
      </c>
      <c r="W39" s="182"/>
      <c r="X39" s="183" t="s">
        <v>118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119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77">
        <v>29</v>
      </c>
      <c r="B40" s="178" t="s">
        <v>185</v>
      </c>
      <c r="C40" s="187" t="s">
        <v>186</v>
      </c>
      <c r="D40" s="179" t="s">
        <v>187</v>
      </c>
      <c r="E40" s="180">
        <v>2</v>
      </c>
      <c r="F40" s="181"/>
      <c r="G40" s="182">
        <f t="shared" si="14"/>
        <v>0</v>
      </c>
      <c r="H40" s="181"/>
      <c r="I40" s="182">
        <f t="shared" si="15"/>
        <v>0</v>
      </c>
      <c r="J40" s="181"/>
      <c r="K40" s="182">
        <f t="shared" si="16"/>
        <v>0</v>
      </c>
      <c r="L40" s="182">
        <v>21</v>
      </c>
      <c r="M40" s="182">
        <f t="shared" si="17"/>
        <v>0</v>
      </c>
      <c r="N40" s="180">
        <v>0.68</v>
      </c>
      <c r="O40" s="180">
        <f t="shared" si="18"/>
        <v>1.36</v>
      </c>
      <c r="P40" s="180">
        <v>0</v>
      </c>
      <c r="Q40" s="180">
        <f t="shared" si="19"/>
        <v>0</v>
      </c>
      <c r="R40" s="182"/>
      <c r="S40" s="182" t="s">
        <v>125</v>
      </c>
      <c r="T40" s="182" t="s">
        <v>126</v>
      </c>
      <c r="U40" s="182">
        <v>0</v>
      </c>
      <c r="V40" s="182">
        <f t="shared" si="20"/>
        <v>0</v>
      </c>
      <c r="W40" s="182"/>
      <c r="X40" s="183" t="s">
        <v>134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135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33.75" outlineLevel="1" x14ac:dyDescent="0.2">
      <c r="A41" s="177">
        <v>30</v>
      </c>
      <c r="B41" s="178" t="s">
        <v>188</v>
      </c>
      <c r="C41" s="187" t="s">
        <v>189</v>
      </c>
      <c r="D41" s="179" t="s">
        <v>187</v>
      </c>
      <c r="E41" s="180">
        <v>2</v>
      </c>
      <c r="F41" s="181"/>
      <c r="G41" s="182">
        <f t="shared" si="14"/>
        <v>0</v>
      </c>
      <c r="H41" s="181"/>
      <c r="I41" s="182">
        <f t="shared" si="15"/>
        <v>0</v>
      </c>
      <c r="J41" s="181"/>
      <c r="K41" s="182">
        <f t="shared" si="16"/>
        <v>0</v>
      </c>
      <c r="L41" s="182">
        <v>21</v>
      </c>
      <c r="M41" s="182">
        <f t="shared" si="17"/>
        <v>0</v>
      </c>
      <c r="N41" s="180">
        <v>0.68</v>
      </c>
      <c r="O41" s="180">
        <f t="shared" si="18"/>
        <v>1.36</v>
      </c>
      <c r="P41" s="180">
        <v>0</v>
      </c>
      <c r="Q41" s="180">
        <f t="shared" si="19"/>
        <v>0</v>
      </c>
      <c r="R41" s="182"/>
      <c r="S41" s="182" t="s">
        <v>125</v>
      </c>
      <c r="T41" s="182" t="s">
        <v>126</v>
      </c>
      <c r="U41" s="182">
        <v>0</v>
      </c>
      <c r="V41" s="182">
        <f t="shared" si="20"/>
        <v>0</v>
      </c>
      <c r="W41" s="182"/>
      <c r="X41" s="183" t="s">
        <v>134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135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33.75" outlineLevel="1" x14ac:dyDescent="0.2">
      <c r="A42" s="177">
        <v>31</v>
      </c>
      <c r="B42" s="178" t="s">
        <v>190</v>
      </c>
      <c r="C42" s="187" t="s">
        <v>191</v>
      </c>
      <c r="D42" s="179" t="s">
        <v>187</v>
      </c>
      <c r="E42" s="180">
        <v>2</v>
      </c>
      <c r="F42" s="181"/>
      <c r="G42" s="182">
        <f t="shared" si="14"/>
        <v>0</v>
      </c>
      <c r="H42" s="181"/>
      <c r="I42" s="182">
        <f t="shared" si="15"/>
        <v>0</v>
      </c>
      <c r="J42" s="181"/>
      <c r="K42" s="182">
        <f t="shared" si="16"/>
        <v>0</v>
      </c>
      <c r="L42" s="182">
        <v>21</v>
      </c>
      <c r="M42" s="182">
        <f t="shared" si="17"/>
        <v>0</v>
      </c>
      <c r="N42" s="180">
        <v>0.68</v>
      </c>
      <c r="O42" s="180">
        <f t="shared" si="18"/>
        <v>1.36</v>
      </c>
      <c r="P42" s="180">
        <v>0</v>
      </c>
      <c r="Q42" s="180">
        <f t="shared" si="19"/>
        <v>0</v>
      </c>
      <c r="R42" s="182"/>
      <c r="S42" s="182" t="s">
        <v>125</v>
      </c>
      <c r="T42" s="182" t="s">
        <v>126</v>
      </c>
      <c r="U42" s="182">
        <v>0</v>
      </c>
      <c r="V42" s="182">
        <f t="shared" si="20"/>
        <v>0</v>
      </c>
      <c r="W42" s="182"/>
      <c r="X42" s="183" t="s">
        <v>134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135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33.75" outlineLevel="1" x14ac:dyDescent="0.2">
      <c r="A43" s="170">
        <v>32</v>
      </c>
      <c r="B43" s="171" t="s">
        <v>192</v>
      </c>
      <c r="C43" s="188" t="s">
        <v>193</v>
      </c>
      <c r="D43" s="172" t="s">
        <v>187</v>
      </c>
      <c r="E43" s="173">
        <v>2</v>
      </c>
      <c r="F43" s="174"/>
      <c r="G43" s="175">
        <f t="shared" si="14"/>
        <v>0</v>
      </c>
      <c r="H43" s="174"/>
      <c r="I43" s="175">
        <f t="shared" si="15"/>
        <v>0</v>
      </c>
      <c r="J43" s="174"/>
      <c r="K43" s="175">
        <f t="shared" si="16"/>
        <v>0</v>
      </c>
      <c r="L43" s="175">
        <v>21</v>
      </c>
      <c r="M43" s="175">
        <f t="shared" si="17"/>
        <v>0</v>
      </c>
      <c r="N43" s="173">
        <v>0.68</v>
      </c>
      <c r="O43" s="173">
        <f t="shared" si="18"/>
        <v>1.36</v>
      </c>
      <c r="P43" s="173">
        <v>0</v>
      </c>
      <c r="Q43" s="173">
        <f t="shared" si="19"/>
        <v>0</v>
      </c>
      <c r="R43" s="175"/>
      <c r="S43" s="175" t="s">
        <v>125</v>
      </c>
      <c r="T43" s="175" t="s">
        <v>126</v>
      </c>
      <c r="U43" s="175">
        <v>0</v>
      </c>
      <c r="V43" s="175">
        <f t="shared" si="20"/>
        <v>0</v>
      </c>
      <c r="W43" s="175"/>
      <c r="X43" s="176" t="s">
        <v>134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135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>
        <v>33</v>
      </c>
      <c r="B44" s="159" t="s">
        <v>194</v>
      </c>
      <c r="C44" s="189" t="s">
        <v>195</v>
      </c>
      <c r="D44" s="160" t="s">
        <v>0</v>
      </c>
      <c r="E44" s="184"/>
      <c r="F44" s="163"/>
      <c r="G44" s="162">
        <f t="shared" si="14"/>
        <v>0</v>
      </c>
      <c r="H44" s="163"/>
      <c r="I44" s="162">
        <f t="shared" si="15"/>
        <v>0</v>
      </c>
      <c r="J44" s="163"/>
      <c r="K44" s="162">
        <f t="shared" si="16"/>
        <v>0</v>
      </c>
      <c r="L44" s="162">
        <v>21</v>
      </c>
      <c r="M44" s="162">
        <f t="shared" si="17"/>
        <v>0</v>
      </c>
      <c r="N44" s="161">
        <v>0</v>
      </c>
      <c r="O44" s="161">
        <f t="shared" si="18"/>
        <v>0</v>
      </c>
      <c r="P44" s="161">
        <v>0</v>
      </c>
      <c r="Q44" s="161">
        <f t="shared" si="19"/>
        <v>0</v>
      </c>
      <c r="R44" s="162"/>
      <c r="S44" s="162" t="s">
        <v>117</v>
      </c>
      <c r="T44" s="162" t="s">
        <v>117</v>
      </c>
      <c r="U44" s="162">
        <v>0</v>
      </c>
      <c r="V44" s="162">
        <f t="shared" si="20"/>
        <v>0</v>
      </c>
      <c r="W44" s="162"/>
      <c r="X44" s="162" t="s">
        <v>146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147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>
        <v>34</v>
      </c>
      <c r="B45" s="159" t="s">
        <v>196</v>
      </c>
      <c r="C45" s="189" t="s">
        <v>197</v>
      </c>
      <c r="D45" s="160" t="s">
        <v>0</v>
      </c>
      <c r="E45" s="184"/>
      <c r="F45" s="163"/>
      <c r="G45" s="162">
        <f t="shared" si="14"/>
        <v>0</v>
      </c>
      <c r="H45" s="163"/>
      <c r="I45" s="162">
        <f t="shared" si="15"/>
        <v>0</v>
      </c>
      <c r="J45" s="163"/>
      <c r="K45" s="162">
        <f t="shared" si="16"/>
        <v>0</v>
      </c>
      <c r="L45" s="162">
        <v>21</v>
      </c>
      <c r="M45" s="162">
        <f t="shared" si="17"/>
        <v>0</v>
      </c>
      <c r="N45" s="161">
        <v>0</v>
      </c>
      <c r="O45" s="161">
        <f t="shared" si="18"/>
        <v>0</v>
      </c>
      <c r="P45" s="161">
        <v>0</v>
      </c>
      <c r="Q45" s="161">
        <f t="shared" si="19"/>
        <v>0</v>
      </c>
      <c r="R45" s="162"/>
      <c r="S45" s="162" t="s">
        <v>117</v>
      </c>
      <c r="T45" s="162" t="s">
        <v>117</v>
      </c>
      <c r="U45" s="162">
        <v>0</v>
      </c>
      <c r="V45" s="162">
        <f t="shared" si="20"/>
        <v>0</v>
      </c>
      <c r="W45" s="162"/>
      <c r="X45" s="162" t="s">
        <v>146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147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64" t="s">
        <v>112</v>
      </c>
      <c r="B46" s="165" t="s">
        <v>67</v>
      </c>
      <c r="C46" s="186" t="s">
        <v>68</v>
      </c>
      <c r="D46" s="166"/>
      <c r="E46" s="167"/>
      <c r="F46" s="168"/>
      <c r="G46" s="168">
        <f>SUMIF(AG47:AG51,"&lt;&gt;NOR",G47:G51)</f>
        <v>0</v>
      </c>
      <c r="H46" s="168"/>
      <c r="I46" s="168">
        <f>SUM(I47:I51)</f>
        <v>0</v>
      </c>
      <c r="J46" s="168"/>
      <c r="K46" s="168">
        <f>SUM(K47:K51)</f>
        <v>0</v>
      </c>
      <c r="L46" s="168"/>
      <c r="M46" s="168">
        <f>SUM(M47:M51)</f>
        <v>0</v>
      </c>
      <c r="N46" s="167"/>
      <c r="O46" s="167">
        <f>SUM(O47:O51)</f>
        <v>0.05</v>
      </c>
      <c r="P46" s="167"/>
      <c r="Q46" s="167">
        <f>SUM(Q47:Q51)</f>
        <v>0</v>
      </c>
      <c r="R46" s="168"/>
      <c r="S46" s="168"/>
      <c r="T46" s="168"/>
      <c r="U46" s="168"/>
      <c r="V46" s="168">
        <f>SUM(V47:V51)</f>
        <v>6.9499999999999993</v>
      </c>
      <c r="W46" s="168"/>
      <c r="X46" s="169"/>
      <c r="AG46" t="s">
        <v>113</v>
      </c>
    </row>
    <row r="47" spans="1:60" outlineLevel="1" x14ac:dyDescent="0.2">
      <c r="A47" s="177">
        <v>35</v>
      </c>
      <c r="B47" s="178" t="s">
        <v>198</v>
      </c>
      <c r="C47" s="187" t="s">
        <v>199</v>
      </c>
      <c r="D47" s="179" t="s">
        <v>132</v>
      </c>
      <c r="E47" s="180">
        <v>6.7</v>
      </c>
      <c r="F47" s="181"/>
      <c r="G47" s="182">
        <f>ROUND(E47*F47,2)</f>
        <v>0</v>
      </c>
      <c r="H47" s="181"/>
      <c r="I47" s="182">
        <f>ROUND(E47*H47,2)</f>
        <v>0</v>
      </c>
      <c r="J47" s="181"/>
      <c r="K47" s="182">
        <f>ROUND(E47*J47,2)</f>
        <v>0</v>
      </c>
      <c r="L47" s="182">
        <v>21</v>
      </c>
      <c r="M47" s="182">
        <f>G47*(1+L47/100)</f>
        <v>0</v>
      </c>
      <c r="N47" s="180">
        <v>6.8500000000000002E-3</v>
      </c>
      <c r="O47" s="180">
        <f>ROUND(E47*N47,2)</f>
        <v>0.05</v>
      </c>
      <c r="P47" s="180">
        <v>0</v>
      </c>
      <c r="Q47" s="180">
        <f>ROUND(E47*P47,2)</f>
        <v>0</v>
      </c>
      <c r="R47" s="182"/>
      <c r="S47" s="182" t="s">
        <v>117</v>
      </c>
      <c r="T47" s="182" t="s">
        <v>117</v>
      </c>
      <c r="U47" s="182">
        <v>0.64800000000000002</v>
      </c>
      <c r="V47" s="182">
        <f>ROUND(E47*U47,2)</f>
        <v>4.34</v>
      </c>
      <c r="W47" s="182"/>
      <c r="X47" s="183" t="s">
        <v>118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119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7">
        <v>36</v>
      </c>
      <c r="B48" s="178" t="s">
        <v>200</v>
      </c>
      <c r="C48" s="187" t="s">
        <v>201</v>
      </c>
      <c r="D48" s="179" t="s">
        <v>132</v>
      </c>
      <c r="E48" s="180">
        <v>6.7</v>
      </c>
      <c r="F48" s="181"/>
      <c r="G48" s="182">
        <f>ROUND(E48*F48,2)</f>
        <v>0</v>
      </c>
      <c r="H48" s="181"/>
      <c r="I48" s="182">
        <f>ROUND(E48*H48,2)</f>
        <v>0</v>
      </c>
      <c r="J48" s="181"/>
      <c r="K48" s="182">
        <f>ROUND(E48*J48,2)</f>
        <v>0</v>
      </c>
      <c r="L48" s="182">
        <v>21</v>
      </c>
      <c r="M48" s="182">
        <f>G48*(1+L48/100)</f>
        <v>0</v>
      </c>
      <c r="N48" s="180">
        <v>0</v>
      </c>
      <c r="O48" s="180">
        <f>ROUND(E48*N48,2)</f>
        <v>0</v>
      </c>
      <c r="P48" s="180">
        <v>0</v>
      </c>
      <c r="Q48" s="180">
        <f>ROUND(E48*P48,2)</f>
        <v>0</v>
      </c>
      <c r="R48" s="182"/>
      <c r="S48" s="182" t="s">
        <v>117</v>
      </c>
      <c r="T48" s="182" t="s">
        <v>117</v>
      </c>
      <c r="U48" s="182">
        <v>0.02</v>
      </c>
      <c r="V48" s="182">
        <f>ROUND(E48*U48,2)</f>
        <v>0.13</v>
      </c>
      <c r="W48" s="182"/>
      <c r="X48" s="183" t="s">
        <v>118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119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0">
        <v>37</v>
      </c>
      <c r="B49" s="171" t="s">
        <v>202</v>
      </c>
      <c r="C49" s="188" t="s">
        <v>203</v>
      </c>
      <c r="D49" s="172" t="s">
        <v>187</v>
      </c>
      <c r="E49" s="173">
        <v>8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5"/>
      <c r="S49" s="175" t="s">
        <v>117</v>
      </c>
      <c r="T49" s="175" t="s">
        <v>117</v>
      </c>
      <c r="U49" s="175">
        <v>0.31</v>
      </c>
      <c r="V49" s="175">
        <f>ROUND(E49*U49,2)</f>
        <v>2.48</v>
      </c>
      <c r="W49" s="175"/>
      <c r="X49" s="176" t="s">
        <v>118</v>
      </c>
      <c r="Y49" s="151"/>
      <c r="Z49" s="151"/>
      <c r="AA49" s="151"/>
      <c r="AB49" s="151"/>
      <c r="AC49" s="151"/>
      <c r="AD49" s="151"/>
      <c r="AE49" s="151"/>
      <c r="AF49" s="151"/>
      <c r="AG49" s="151" t="s">
        <v>119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38</v>
      </c>
      <c r="B50" s="159" t="s">
        <v>204</v>
      </c>
      <c r="C50" s="189" t="s">
        <v>205</v>
      </c>
      <c r="D50" s="160" t="s">
        <v>0</v>
      </c>
      <c r="E50" s="184"/>
      <c r="F50" s="163"/>
      <c r="G50" s="162">
        <f>ROUND(E50*F50,2)</f>
        <v>0</v>
      </c>
      <c r="H50" s="163"/>
      <c r="I50" s="162">
        <f>ROUND(E50*H50,2)</f>
        <v>0</v>
      </c>
      <c r="J50" s="163"/>
      <c r="K50" s="162">
        <f>ROUND(E50*J50,2)</f>
        <v>0</v>
      </c>
      <c r="L50" s="162">
        <v>21</v>
      </c>
      <c r="M50" s="162">
        <f>G50*(1+L50/100)</f>
        <v>0</v>
      </c>
      <c r="N50" s="161">
        <v>0</v>
      </c>
      <c r="O50" s="161">
        <f>ROUND(E50*N50,2)</f>
        <v>0</v>
      </c>
      <c r="P50" s="161">
        <v>0</v>
      </c>
      <c r="Q50" s="161">
        <f>ROUND(E50*P50,2)</f>
        <v>0</v>
      </c>
      <c r="R50" s="162"/>
      <c r="S50" s="162" t="s">
        <v>117</v>
      </c>
      <c r="T50" s="162" t="s">
        <v>117</v>
      </c>
      <c r="U50" s="162">
        <v>0</v>
      </c>
      <c r="V50" s="162">
        <f>ROUND(E50*U50,2)</f>
        <v>0</v>
      </c>
      <c r="W50" s="162"/>
      <c r="X50" s="162" t="s">
        <v>146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147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39</v>
      </c>
      <c r="B51" s="159" t="s">
        <v>206</v>
      </c>
      <c r="C51" s="189" t="s">
        <v>207</v>
      </c>
      <c r="D51" s="160" t="s">
        <v>0</v>
      </c>
      <c r="E51" s="184"/>
      <c r="F51" s="163"/>
      <c r="G51" s="162">
        <f>ROUND(E51*F51,2)</f>
        <v>0</v>
      </c>
      <c r="H51" s="163"/>
      <c r="I51" s="162">
        <f>ROUND(E51*H51,2)</f>
        <v>0</v>
      </c>
      <c r="J51" s="163"/>
      <c r="K51" s="162">
        <f>ROUND(E51*J51,2)</f>
        <v>0</v>
      </c>
      <c r="L51" s="162">
        <v>21</v>
      </c>
      <c r="M51" s="162">
        <f>G51*(1+L51/100)</f>
        <v>0</v>
      </c>
      <c r="N51" s="161">
        <v>0</v>
      </c>
      <c r="O51" s="161">
        <f>ROUND(E51*N51,2)</f>
        <v>0</v>
      </c>
      <c r="P51" s="161">
        <v>0</v>
      </c>
      <c r="Q51" s="161">
        <f>ROUND(E51*P51,2)</f>
        <v>0</v>
      </c>
      <c r="R51" s="162"/>
      <c r="S51" s="162" t="s">
        <v>117</v>
      </c>
      <c r="T51" s="162" t="s">
        <v>117</v>
      </c>
      <c r="U51" s="162">
        <v>0</v>
      </c>
      <c r="V51" s="162">
        <f>ROUND(E51*U51,2)</f>
        <v>0</v>
      </c>
      <c r="W51" s="162"/>
      <c r="X51" s="162" t="s">
        <v>146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147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4" t="s">
        <v>112</v>
      </c>
      <c r="B52" s="165" t="s">
        <v>69</v>
      </c>
      <c r="C52" s="186" t="s">
        <v>70</v>
      </c>
      <c r="D52" s="166"/>
      <c r="E52" s="167"/>
      <c r="F52" s="168"/>
      <c r="G52" s="168">
        <f>SUMIF(AG53:AG67,"&lt;&gt;NOR",G53:G67)</f>
        <v>0</v>
      </c>
      <c r="H52" s="168"/>
      <c r="I52" s="168">
        <f>SUM(I53:I67)</f>
        <v>0</v>
      </c>
      <c r="J52" s="168"/>
      <c r="K52" s="168">
        <f>SUM(K53:K67)</f>
        <v>0</v>
      </c>
      <c r="L52" s="168"/>
      <c r="M52" s="168">
        <f>SUM(M53:M67)</f>
        <v>0</v>
      </c>
      <c r="N52" s="167"/>
      <c r="O52" s="167">
        <f>SUM(O53:O67)</f>
        <v>0.03</v>
      </c>
      <c r="P52" s="167"/>
      <c r="Q52" s="167">
        <f>SUM(Q53:Q67)</f>
        <v>0</v>
      </c>
      <c r="R52" s="168"/>
      <c r="S52" s="168"/>
      <c r="T52" s="168"/>
      <c r="U52" s="168"/>
      <c r="V52" s="168">
        <f>SUM(V53:V67)</f>
        <v>11.940000000000001</v>
      </c>
      <c r="W52" s="168"/>
      <c r="X52" s="169"/>
      <c r="AG52" t="s">
        <v>113</v>
      </c>
    </row>
    <row r="53" spans="1:60" outlineLevel="1" x14ac:dyDescent="0.2">
      <c r="A53" s="177">
        <v>40</v>
      </c>
      <c r="B53" s="178" t="s">
        <v>208</v>
      </c>
      <c r="C53" s="187" t="s">
        <v>209</v>
      </c>
      <c r="D53" s="179" t="s">
        <v>187</v>
      </c>
      <c r="E53" s="180">
        <v>5</v>
      </c>
      <c r="F53" s="181"/>
      <c r="G53" s="182">
        <f t="shared" ref="G53:G67" si="21">ROUND(E53*F53,2)</f>
        <v>0</v>
      </c>
      <c r="H53" s="181"/>
      <c r="I53" s="182">
        <f t="shared" ref="I53:I67" si="22">ROUND(E53*H53,2)</f>
        <v>0</v>
      </c>
      <c r="J53" s="181"/>
      <c r="K53" s="182">
        <f t="shared" ref="K53:K67" si="23">ROUND(E53*J53,2)</f>
        <v>0</v>
      </c>
      <c r="L53" s="182">
        <v>21</v>
      </c>
      <c r="M53" s="182">
        <f t="shared" ref="M53:M67" si="24">G53*(1+L53/100)</f>
        <v>0</v>
      </c>
      <c r="N53" s="180">
        <v>1.7000000000000001E-4</v>
      </c>
      <c r="O53" s="180">
        <f t="shared" ref="O53:O67" si="25">ROUND(E53*N53,2)</f>
        <v>0</v>
      </c>
      <c r="P53" s="180">
        <v>0</v>
      </c>
      <c r="Q53" s="180">
        <f t="shared" ref="Q53:Q67" si="26">ROUND(E53*P53,2)</f>
        <v>0</v>
      </c>
      <c r="R53" s="182"/>
      <c r="S53" s="182" t="s">
        <v>117</v>
      </c>
      <c r="T53" s="182" t="s">
        <v>117</v>
      </c>
      <c r="U53" s="182">
        <v>0.08</v>
      </c>
      <c r="V53" s="182">
        <f t="shared" ref="V53:V67" si="27">ROUND(E53*U53,2)</f>
        <v>0.4</v>
      </c>
      <c r="W53" s="182"/>
      <c r="X53" s="183" t="s">
        <v>118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119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77">
        <v>41</v>
      </c>
      <c r="B54" s="178" t="s">
        <v>210</v>
      </c>
      <c r="C54" s="187" t="s">
        <v>211</v>
      </c>
      <c r="D54" s="179" t="s">
        <v>187</v>
      </c>
      <c r="E54" s="180">
        <v>2</v>
      </c>
      <c r="F54" s="181"/>
      <c r="G54" s="182">
        <f t="shared" si="21"/>
        <v>0</v>
      </c>
      <c r="H54" s="181"/>
      <c r="I54" s="182">
        <f t="shared" si="22"/>
        <v>0</v>
      </c>
      <c r="J54" s="181"/>
      <c r="K54" s="182">
        <f t="shared" si="23"/>
        <v>0</v>
      </c>
      <c r="L54" s="182">
        <v>21</v>
      </c>
      <c r="M54" s="182">
        <f t="shared" si="24"/>
        <v>0</v>
      </c>
      <c r="N54" s="180">
        <v>0</v>
      </c>
      <c r="O54" s="180">
        <f t="shared" si="25"/>
        <v>0</v>
      </c>
      <c r="P54" s="180">
        <v>0</v>
      </c>
      <c r="Q54" s="180">
        <f t="shared" si="26"/>
        <v>0</v>
      </c>
      <c r="R54" s="182"/>
      <c r="S54" s="182" t="s">
        <v>117</v>
      </c>
      <c r="T54" s="182" t="s">
        <v>117</v>
      </c>
      <c r="U54" s="182">
        <v>0.05</v>
      </c>
      <c r="V54" s="182">
        <f t="shared" si="27"/>
        <v>0.1</v>
      </c>
      <c r="W54" s="182"/>
      <c r="X54" s="183" t="s">
        <v>118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119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7">
        <v>42</v>
      </c>
      <c r="B55" s="178" t="s">
        <v>212</v>
      </c>
      <c r="C55" s="187" t="s">
        <v>213</v>
      </c>
      <c r="D55" s="179" t="s">
        <v>187</v>
      </c>
      <c r="E55" s="180">
        <v>4</v>
      </c>
      <c r="F55" s="181"/>
      <c r="G55" s="182">
        <f t="shared" si="21"/>
        <v>0</v>
      </c>
      <c r="H55" s="181"/>
      <c r="I55" s="182">
        <f t="shared" si="22"/>
        <v>0</v>
      </c>
      <c r="J55" s="181"/>
      <c r="K55" s="182">
        <f t="shared" si="23"/>
        <v>0</v>
      </c>
      <c r="L55" s="182">
        <v>21</v>
      </c>
      <c r="M55" s="182">
        <f t="shared" si="24"/>
        <v>0</v>
      </c>
      <c r="N55" s="180">
        <v>6.8000000000000005E-4</v>
      </c>
      <c r="O55" s="180">
        <f t="shared" si="25"/>
        <v>0</v>
      </c>
      <c r="P55" s="180">
        <v>0</v>
      </c>
      <c r="Q55" s="180">
        <f t="shared" si="26"/>
        <v>0</v>
      </c>
      <c r="R55" s="182"/>
      <c r="S55" s="182" t="s">
        <v>117</v>
      </c>
      <c r="T55" s="182" t="s">
        <v>117</v>
      </c>
      <c r="U55" s="182">
        <v>0.26900000000000002</v>
      </c>
      <c r="V55" s="182">
        <f t="shared" si="27"/>
        <v>1.08</v>
      </c>
      <c r="W55" s="182"/>
      <c r="X55" s="183" t="s">
        <v>118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119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7">
        <v>43</v>
      </c>
      <c r="B56" s="178" t="s">
        <v>214</v>
      </c>
      <c r="C56" s="187" t="s">
        <v>215</v>
      </c>
      <c r="D56" s="179" t="s">
        <v>187</v>
      </c>
      <c r="E56" s="180">
        <v>2</v>
      </c>
      <c r="F56" s="181"/>
      <c r="G56" s="182">
        <f t="shared" si="21"/>
        <v>0</v>
      </c>
      <c r="H56" s="181"/>
      <c r="I56" s="182">
        <f t="shared" si="22"/>
        <v>0</v>
      </c>
      <c r="J56" s="181"/>
      <c r="K56" s="182">
        <f t="shared" si="23"/>
        <v>0</v>
      </c>
      <c r="L56" s="182">
        <v>21</v>
      </c>
      <c r="M56" s="182">
        <f t="shared" si="24"/>
        <v>0</v>
      </c>
      <c r="N56" s="180">
        <v>1.0399999999999999E-3</v>
      </c>
      <c r="O56" s="180">
        <f t="shared" si="25"/>
        <v>0</v>
      </c>
      <c r="P56" s="180">
        <v>0</v>
      </c>
      <c r="Q56" s="180">
        <f t="shared" si="26"/>
        <v>0</v>
      </c>
      <c r="R56" s="182"/>
      <c r="S56" s="182" t="s">
        <v>117</v>
      </c>
      <c r="T56" s="182" t="s">
        <v>117</v>
      </c>
      <c r="U56" s="182">
        <v>0.35099999999999998</v>
      </c>
      <c r="V56" s="182">
        <f t="shared" si="27"/>
        <v>0.7</v>
      </c>
      <c r="W56" s="182"/>
      <c r="X56" s="183" t="s">
        <v>118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119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7">
        <v>44</v>
      </c>
      <c r="B57" s="178" t="s">
        <v>216</v>
      </c>
      <c r="C57" s="187" t="s">
        <v>217</v>
      </c>
      <c r="D57" s="179" t="s">
        <v>187</v>
      </c>
      <c r="E57" s="180">
        <v>3</v>
      </c>
      <c r="F57" s="181"/>
      <c r="G57" s="182">
        <f t="shared" si="21"/>
        <v>0</v>
      </c>
      <c r="H57" s="181"/>
      <c r="I57" s="182">
        <f t="shared" si="22"/>
        <v>0</v>
      </c>
      <c r="J57" s="181"/>
      <c r="K57" s="182">
        <f t="shared" si="23"/>
        <v>0</v>
      </c>
      <c r="L57" s="182">
        <v>21</v>
      </c>
      <c r="M57" s="182">
        <f t="shared" si="24"/>
        <v>0</v>
      </c>
      <c r="N57" s="180">
        <v>1.6299999999999999E-3</v>
      </c>
      <c r="O57" s="180">
        <f t="shared" si="25"/>
        <v>0</v>
      </c>
      <c r="P57" s="180">
        <v>0</v>
      </c>
      <c r="Q57" s="180">
        <f t="shared" si="26"/>
        <v>0</v>
      </c>
      <c r="R57" s="182"/>
      <c r="S57" s="182" t="s">
        <v>117</v>
      </c>
      <c r="T57" s="182" t="s">
        <v>117</v>
      </c>
      <c r="U57" s="182">
        <v>0.42399999999999999</v>
      </c>
      <c r="V57" s="182">
        <f t="shared" si="27"/>
        <v>1.27</v>
      </c>
      <c r="W57" s="182"/>
      <c r="X57" s="183" t="s">
        <v>118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119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7">
        <v>45</v>
      </c>
      <c r="B58" s="178" t="s">
        <v>218</v>
      </c>
      <c r="C58" s="187" t="s">
        <v>219</v>
      </c>
      <c r="D58" s="179" t="s">
        <v>187</v>
      </c>
      <c r="E58" s="180">
        <v>2</v>
      </c>
      <c r="F58" s="181"/>
      <c r="G58" s="182">
        <f t="shared" si="21"/>
        <v>0</v>
      </c>
      <c r="H58" s="181"/>
      <c r="I58" s="182">
        <f t="shared" si="22"/>
        <v>0</v>
      </c>
      <c r="J58" s="181"/>
      <c r="K58" s="182">
        <f t="shared" si="23"/>
        <v>0</v>
      </c>
      <c r="L58" s="182">
        <v>21</v>
      </c>
      <c r="M58" s="182">
        <f t="shared" si="24"/>
        <v>0</v>
      </c>
      <c r="N58" s="180">
        <v>1.06E-3</v>
      </c>
      <c r="O58" s="180">
        <f t="shared" si="25"/>
        <v>0</v>
      </c>
      <c r="P58" s="180">
        <v>0</v>
      </c>
      <c r="Q58" s="180">
        <f t="shared" si="26"/>
        <v>0</v>
      </c>
      <c r="R58" s="182"/>
      <c r="S58" s="182" t="s">
        <v>117</v>
      </c>
      <c r="T58" s="182" t="s">
        <v>117</v>
      </c>
      <c r="U58" s="182">
        <v>0.42399999999999999</v>
      </c>
      <c r="V58" s="182">
        <f t="shared" si="27"/>
        <v>0.85</v>
      </c>
      <c r="W58" s="182"/>
      <c r="X58" s="183" t="s">
        <v>118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119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7">
        <v>46</v>
      </c>
      <c r="B59" s="178" t="s">
        <v>220</v>
      </c>
      <c r="C59" s="187" t="s">
        <v>221</v>
      </c>
      <c r="D59" s="179" t="s">
        <v>187</v>
      </c>
      <c r="E59" s="180">
        <v>2</v>
      </c>
      <c r="F59" s="181"/>
      <c r="G59" s="182">
        <f t="shared" si="21"/>
        <v>0</v>
      </c>
      <c r="H59" s="181"/>
      <c r="I59" s="182">
        <f t="shared" si="22"/>
        <v>0</v>
      </c>
      <c r="J59" s="181"/>
      <c r="K59" s="182">
        <f t="shared" si="23"/>
        <v>0</v>
      </c>
      <c r="L59" s="182">
        <v>21</v>
      </c>
      <c r="M59" s="182">
        <f t="shared" si="24"/>
        <v>0</v>
      </c>
      <c r="N59" s="180">
        <v>5.5999999999999995E-4</v>
      </c>
      <c r="O59" s="180">
        <f t="shared" si="25"/>
        <v>0</v>
      </c>
      <c r="P59" s="180">
        <v>0</v>
      </c>
      <c r="Q59" s="180">
        <f t="shared" si="26"/>
        <v>0</v>
      </c>
      <c r="R59" s="182"/>
      <c r="S59" s="182" t="s">
        <v>117</v>
      </c>
      <c r="T59" s="182" t="s">
        <v>117</v>
      </c>
      <c r="U59" s="182">
        <v>0.26900000000000002</v>
      </c>
      <c r="V59" s="182">
        <f t="shared" si="27"/>
        <v>0.54</v>
      </c>
      <c r="W59" s="182"/>
      <c r="X59" s="183" t="s">
        <v>118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119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77">
        <v>47</v>
      </c>
      <c r="B60" s="178" t="s">
        <v>222</v>
      </c>
      <c r="C60" s="187" t="s">
        <v>223</v>
      </c>
      <c r="D60" s="179" t="s">
        <v>187</v>
      </c>
      <c r="E60" s="180">
        <v>4</v>
      </c>
      <c r="F60" s="181"/>
      <c r="G60" s="182">
        <f t="shared" si="21"/>
        <v>0</v>
      </c>
      <c r="H60" s="181"/>
      <c r="I60" s="182">
        <f t="shared" si="22"/>
        <v>0</v>
      </c>
      <c r="J60" s="181"/>
      <c r="K60" s="182">
        <f t="shared" si="23"/>
        <v>0</v>
      </c>
      <c r="L60" s="182">
        <v>21</v>
      </c>
      <c r="M60" s="182">
        <f t="shared" si="24"/>
        <v>0</v>
      </c>
      <c r="N60" s="180">
        <v>6.3000000000000003E-4</v>
      </c>
      <c r="O60" s="180">
        <f t="shared" si="25"/>
        <v>0</v>
      </c>
      <c r="P60" s="180">
        <v>0</v>
      </c>
      <c r="Q60" s="180">
        <f t="shared" si="26"/>
        <v>0</v>
      </c>
      <c r="R60" s="182"/>
      <c r="S60" s="182" t="s">
        <v>224</v>
      </c>
      <c r="T60" s="182" t="s">
        <v>224</v>
      </c>
      <c r="U60" s="182">
        <v>0.38</v>
      </c>
      <c r="V60" s="182">
        <f t="shared" si="27"/>
        <v>1.52</v>
      </c>
      <c r="W60" s="182"/>
      <c r="X60" s="183" t="s">
        <v>118</v>
      </c>
      <c r="Y60" s="151"/>
      <c r="Z60" s="151"/>
      <c r="AA60" s="151"/>
      <c r="AB60" s="151"/>
      <c r="AC60" s="151"/>
      <c r="AD60" s="151"/>
      <c r="AE60" s="151"/>
      <c r="AF60" s="151"/>
      <c r="AG60" s="151" t="s">
        <v>119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77">
        <v>48</v>
      </c>
      <c r="B61" s="178" t="s">
        <v>225</v>
      </c>
      <c r="C61" s="187" t="s">
        <v>226</v>
      </c>
      <c r="D61" s="179" t="s">
        <v>187</v>
      </c>
      <c r="E61" s="180">
        <v>2</v>
      </c>
      <c r="F61" s="181"/>
      <c r="G61" s="182">
        <f t="shared" si="21"/>
        <v>0</v>
      </c>
      <c r="H61" s="181"/>
      <c r="I61" s="182">
        <f t="shared" si="22"/>
        <v>0</v>
      </c>
      <c r="J61" s="181"/>
      <c r="K61" s="182">
        <f t="shared" si="23"/>
        <v>0</v>
      </c>
      <c r="L61" s="182">
        <v>21</v>
      </c>
      <c r="M61" s="182">
        <f t="shared" si="24"/>
        <v>0</v>
      </c>
      <c r="N61" s="180">
        <v>6.7000000000000002E-4</v>
      </c>
      <c r="O61" s="180">
        <f t="shared" si="25"/>
        <v>0</v>
      </c>
      <c r="P61" s="180">
        <v>0</v>
      </c>
      <c r="Q61" s="180">
        <f t="shared" si="26"/>
        <v>0</v>
      </c>
      <c r="R61" s="182"/>
      <c r="S61" s="182" t="s">
        <v>224</v>
      </c>
      <c r="T61" s="182" t="s">
        <v>224</v>
      </c>
      <c r="U61" s="182">
        <v>0.38</v>
      </c>
      <c r="V61" s="182">
        <f t="shared" si="27"/>
        <v>0.76</v>
      </c>
      <c r="W61" s="182"/>
      <c r="X61" s="183" t="s">
        <v>118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119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7">
        <v>49</v>
      </c>
      <c r="B62" s="178" t="s">
        <v>227</v>
      </c>
      <c r="C62" s="187" t="s">
        <v>228</v>
      </c>
      <c r="D62" s="179" t="s">
        <v>187</v>
      </c>
      <c r="E62" s="180">
        <v>4</v>
      </c>
      <c r="F62" s="181"/>
      <c r="G62" s="182">
        <f t="shared" si="21"/>
        <v>0</v>
      </c>
      <c r="H62" s="181"/>
      <c r="I62" s="182">
        <f t="shared" si="22"/>
        <v>0</v>
      </c>
      <c r="J62" s="181"/>
      <c r="K62" s="182">
        <f t="shared" si="23"/>
        <v>0</v>
      </c>
      <c r="L62" s="182">
        <v>21</v>
      </c>
      <c r="M62" s="182">
        <f t="shared" si="24"/>
        <v>0</v>
      </c>
      <c r="N62" s="180">
        <v>2.5699999999999998E-3</v>
      </c>
      <c r="O62" s="180">
        <f t="shared" si="25"/>
        <v>0.01</v>
      </c>
      <c r="P62" s="180">
        <v>0</v>
      </c>
      <c r="Q62" s="180">
        <f t="shared" si="26"/>
        <v>0</v>
      </c>
      <c r="R62" s="182"/>
      <c r="S62" s="182" t="s">
        <v>117</v>
      </c>
      <c r="T62" s="182" t="s">
        <v>117</v>
      </c>
      <c r="U62" s="182">
        <v>0.43</v>
      </c>
      <c r="V62" s="182">
        <f t="shared" si="27"/>
        <v>1.72</v>
      </c>
      <c r="W62" s="182"/>
      <c r="X62" s="183" t="s">
        <v>118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119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7">
        <v>50</v>
      </c>
      <c r="B63" s="178" t="s">
        <v>229</v>
      </c>
      <c r="C63" s="187" t="s">
        <v>230</v>
      </c>
      <c r="D63" s="179" t="s">
        <v>187</v>
      </c>
      <c r="E63" s="180">
        <v>12</v>
      </c>
      <c r="F63" s="181"/>
      <c r="G63" s="182">
        <f t="shared" si="21"/>
        <v>0</v>
      </c>
      <c r="H63" s="181"/>
      <c r="I63" s="182">
        <f t="shared" si="22"/>
        <v>0</v>
      </c>
      <c r="J63" s="181"/>
      <c r="K63" s="182">
        <f t="shared" si="23"/>
        <v>0</v>
      </c>
      <c r="L63" s="182">
        <v>21</v>
      </c>
      <c r="M63" s="182">
        <f t="shared" si="24"/>
        <v>0</v>
      </c>
      <c r="N63" s="180">
        <v>5.1000000000000004E-4</v>
      </c>
      <c r="O63" s="180">
        <f t="shared" si="25"/>
        <v>0.01</v>
      </c>
      <c r="P63" s="180">
        <v>0</v>
      </c>
      <c r="Q63" s="180">
        <f t="shared" si="26"/>
        <v>0</v>
      </c>
      <c r="R63" s="182"/>
      <c r="S63" s="182" t="s">
        <v>117</v>
      </c>
      <c r="T63" s="182" t="s">
        <v>117</v>
      </c>
      <c r="U63" s="182">
        <v>0.25</v>
      </c>
      <c r="V63" s="182">
        <f t="shared" si="27"/>
        <v>3</v>
      </c>
      <c r="W63" s="182"/>
      <c r="X63" s="183" t="s">
        <v>118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119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77">
        <v>51</v>
      </c>
      <c r="B64" s="178" t="s">
        <v>231</v>
      </c>
      <c r="C64" s="187" t="s">
        <v>232</v>
      </c>
      <c r="D64" s="179" t="s">
        <v>187</v>
      </c>
      <c r="E64" s="180">
        <v>2</v>
      </c>
      <c r="F64" s="181"/>
      <c r="G64" s="182">
        <f t="shared" si="21"/>
        <v>0</v>
      </c>
      <c r="H64" s="181"/>
      <c r="I64" s="182">
        <f t="shared" si="22"/>
        <v>0</v>
      </c>
      <c r="J64" s="181"/>
      <c r="K64" s="182">
        <f t="shared" si="23"/>
        <v>0</v>
      </c>
      <c r="L64" s="182">
        <v>21</v>
      </c>
      <c r="M64" s="182">
        <f t="shared" si="24"/>
        <v>0</v>
      </c>
      <c r="N64" s="180">
        <v>2.2000000000000001E-4</v>
      </c>
      <c r="O64" s="180">
        <f t="shared" si="25"/>
        <v>0</v>
      </c>
      <c r="P64" s="180">
        <v>0</v>
      </c>
      <c r="Q64" s="180">
        <f t="shared" si="26"/>
        <v>0</v>
      </c>
      <c r="R64" s="182"/>
      <c r="S64" s="182" t="s">
        <v>125</v>
      </c>
      <c r="T64" s="182" t="s">
        <v>126</v>
      </c>
      <c r="U64" s="182">
        <v>0</v>
      </c>
      <c r="V64" s="182">
        <f t="shared" si="27"/>
        <v>0</v>
      </c>
      <c r="W64" s="182"/>
      <c r="X64" s="183" t="s">
        <v>134</v>
      </c>
      <c r="Y64" s="151"/>
      <c r="Z64" s="151"/>
      <c r="AA64" s="151"/>
      <c r="AB64" s="151"/>
      <c r="AC64" s="151"/>
      <c r="AD64" s="151"/>
      <c r="AE64" s="151"/>
      <c r="AF64" s="151"/>
      <c r="AG64" s="151" t="s">
        <v>135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33.75" outlineLevel="1" x14ac:dyDescent="0.2">
      <c r="A65" s="170">
        <v>52</v>
      </c>
      <c r="B65" s="171" t="s">
        <v>233</v>
      </c>
      <c r="C65" s="188" t="s">
        <v>234</v>
      </c>
      <c r="D65" s="172" t="s">
        <v>124</v>
      </c>
      <c r="E65" s="173">
        <v>2</v>
      </c>
      <c r="F65" s="174"/>
      <c r="G65" s="175">
        <f t="shared" si="21"/>
        <v>0</v>
      </c>
      <c r="H65" s="174"/>
      <c r="I65" s="175">
        <f t="shared" si="22"/>
        <v>0</v>
      </c>
      <c r="J65" s="174"/>
      <c r="K65" s="175">
        <f t="shared" si="23"/>
        <v>0</v>
      </c>
      <c r="L65" s="175">
        <v>21</v>
      </c>
      <c r="M65" s="175">
        <f t="shared" si="24"/>
        <v>0</v>
      </c>
      <c r="N65" s="173">
        <v>2.5000000000000001E-3</v>
      </c>
      <c r="O65" s="173">
        <f t="shared" si="25"/>
        <v>0.01</v>
      </c>
      <c r="P65" s="173">
        <v>0</v>
      </c>
      <c r="Q65" s="173">
        <f t="shared" si="26"/>
        <v>0</v>
      </c>
      <c r="R65" s="175"/>
      <c r="S65" s="175" t="s">
        <v>125</v>
      </c>
      <c r="T65" s="175" t="s">
        <v>126</v>
      </c>
      <c r="U65" s="175">
        <v>0</v>
      </c>
      <c r="V65" s="175">
        <f t="shared" si="27"/>
        <v>0</v>
      </c>
      <c r="W65" s="175"/>
      <c r="X65" s="176" t="s">
        <v>134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135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>
        <v>53</v>
      </c>
      <c r="B66" s="159" t="s">
        <v>235</v>
      </c>
      <c r="C66" s="189" t="s">
        <v>236</v>
      </c>
      <c r="D66" s="160" t="s">
        <v>0</v>
      </c>
      <c r="E66" s="184"/>
      <c r="F66" s="163"/>
      <c r="G66" s="162">
        <f t="shared" si="21"/>
        <v>0</v>
      </c>
      <c r="H66" s="163"/>
      <c r="I66" s="162">
        <f t="shared" si="22"/>
        <v>0</v>
      </c>
      <c r="J66" s="163"/>
      <c r="K66" s="162">
        <f t="shared" si="23"/>
        <v>0</v>
      </c>
      <c r="L66" s="162">
        <v>21</v>
      </c>
      <c r="M66" s="162">
        <f t="shared" si="24"/>
        <v>0</v>
      </c>
      <c r="N66" s="161">
        <v>0</v>
      </c>
      <c r="O66" s="161">
        <f t="shared" si="25"/>
        <v>0</v>
      </c>
      <c r="P66" s="161">
        <v>0</v>
      </c>
      <c r="Q66" s="161">
        <f t="shared" si="26"/>
        <v>0</v>
      </c>
      <c r="R66" s="162"/>
      <c r="S66" s="162" t="s">
        <v>117</v>
      </c>
      <c r="T66" s="162" t="s">
        <v>117</v>
      </c>
      <c r="U66" s="162">
        <v>0</v>
      </c>
      <c r="V66" s="162">
        <f t="shared" si="27"/>
        <v>0</v>
      </c>
      <c r="W66" s="162"/>
      <c r="X66" s="162" t="s">
        <v>146</v>
      </c>
      <c r="Y66" s="151"/>
      <c r="Z66" s="151"/>
      <c r="AA66" s="151"/>
      <c r="AB66" s="151"/>
      <c r="AC66" s="151"/>
      <c r="AD66" s="151"/>
      <c r="AE66" s="151"/>
      <c r="AF66" s="151"/>
      <c r="AG66" s="151" t="s">
        <v>147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54</v>
      </c>
      <c r="B67" s="159" t="s">
        <v>237</v>
      </c>
      <c r="C67" s="189" t="s">
        <v>238</v>
      </c>
      <c r="D67" s="160" t="s">
        <v>0</v>
      </c>
      <c r="E67" s="184"/>
      <c r="F67" s="163"/>
      <c r="G67" s="162">
        <f t="shared" si="21"/>
        <v>0</v>
      </c>
      <c r="H67" s="163"/>
      <c r="I67" s="162">
        <f t="shared" si="22"/>
        <v>0</v>
      </c>
      <c r="J67" s="163"/>
      <c r="K67" s="162">
        <f t="shared" si="23"/>
        <v>0</v>
      </c>
      <c r="L67" s="162">
        <v>21</v>
      </c>
      <c r="M67" s="162">
        <f t="shared" si="24"/>
        <v>0</v>
      </c>
      <c r="N67" s="161">
        <v>0</v>
      </c>
      <c r="O67" s="161">
        <f t="shared" si="25"/>
        <v>0</v>
      </c>
      <c r="P67" s="161">
        <v>0</v>
      </c>
      <c r="Q67" s="161">
        <f t="shared" si="26"/>
        <v>0</v>
      </c>
      <c r="R67" s="162"/>
      <c r="S67" s="162" t="s">
        <v>117</v>
      </c>
      <c r="T67" s="162" t="s">
        <v>117</v>
      </c>
      <c r="U67" s="162">
        <v>0</v>
      </c>
      <c r="V67" s="162">
        <f t="shared" si="27"/>
        <v>0</v>
      </c>
      <c r="W67" s="162"/>
      <c r="X67" s="162" t="s">
        <v>146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147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4" t="s">
        <v>112</v>
      </c>
      <c r="B68" s="165" t="s">
        <v>71</v>
      </c>
      <c r="C68" s="186" t="s">
        <v>72</v>
      </c>
      <c r="D68" s="166"/>
      <c r="E68" s="167"/>
      <c r="F68" s="168"/>
      <c r="G68" s="168">
        <f>SUMIF(AG69:AG74,"&lt;&gt;NOR",G69:G74)</f>
        <v>0</v>
      </c>
      <c r="H68" s="168"/>
      <c r="I68" s="168">
        <f>SUM(I69:I74)</f>
        <v>0</v>
      </c>
      <c r="J68" s="168"/>
      <c r="K68" s="168">
        <f>SUM(K69:K74)</f>
        <v>0</v>
      </c>
      <c r="L68" s="168"/>
      <c r="M68" s="168">
        <f>SUM(M69:M74)</f>
        <v>0</v>
      </c>
      <c r="N68" s="167"/>
      <c r="O68" s="167">
        <f>SUM(O69:O74)</f>
        <v>0</v>
      </c>
      <c r="P68" s="167"/>
      <c r="Q68" s="167">
        <f>SUM(Q69:Q74)</f>
        <v>0</v>
      </c>
      <c r="R68" s="168"/>
      <c r="S68" s="168"/>
      <c r="T68" s="168"/>
      <c r="U68" s="168"/>
      <c r="V68" s="168">
        <f>SUM(V69:V74)</f>
        <v>5.16</v>
      </c>
      <c r="W68" s="168"/>
      <c r="X68" s="169"/>
      <c r="AG68" t="s">
        <v>113</v>
      </c>
    </row>
    <row r="69" spans="1:60" ht="33.75" outlineLevel="1" x14ac:dyDescent="0.2">
      <c r="A69" s="177">
        <v>55</v>
      </c>
      <c r="B69" s="178" t="s">
        <v>239</v>
      </c>
      <c r="C69" s="187" t="s">
        <v>240</v>
      </c>
      <c r="D69" s="179" t="s">
        <v>241</v>
      </c>
      <c r="E69" s="180">
        <v>12</v>
      </c>
      <c r="F69" s="181"/>
      <c r="G69" s="182">
        <f t="shared" ref="G69:G74" si="28">ROUND(E69*F69,2)</f>
        <v>0</v>
      </c>
      <c r="H69" s="181"/>
      <c r="I69" s="182">
        <f t="shared" ref="I69:I74" si="29">ROUND(E69*H69,2)</f>
        <v>0</v>
      </c>
      <c r="J69" s="181"/>
      <c r="K69" s="182">
        <f t="shared" ref="K69:K74" si="30">ROUND(E69*J69,2)</f>
        <v>0</v>
      </c>
      <c r="L69" s="182">
        <v>21</v>
      </c>
      <c r="M69" s="182">
        <f t="shared" ref="M69:M74" si="31">G69*(1+L69/100)</f>
        <v>0</v>
      </c>
      <c r="N69" s="180">
        <v>6.0000000000000002E-5</v>
      </c>
      <c r="O69" s="180">
        <f t="shared" ref="O69:O74" si="32">ROUND(E69*N69,2)</f>
        <v>0</v>
      </c>
      <c r="P69" s="180">
        <v>0</v>
      </c>
      <c r="Q69" s="180">
        <f t="shared" ref="Q69:Q74" si="33">ROUND(E69*P69,2)</f>
        <v>0</v>
      </c>
      <c r="R69" s="182"/>
      <c r="S69" s="182" t="s">
        <v>117</v>
      </c>
      <c r="T69" s="182" t="s">
        <v>117</v>
      </c>
      <c r="U69" s="182">
        <v>0.43</v>
      </c>
      <c r="V69" s="182">
        <f t="shared" ref="V69:V74" si="34">ROUND(E69*U69,2)</f>
        <v>5.16</v>
      </c>
      <c r="W69" s="182"/>
      <c r="X69" s="183" t="s">
        <v>118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119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7">
        <v>56</v>
      </c>
      <c r="B70" s="178" t="s">
        <v>242</v>
      </c>
      <c r="C70" s="187" t="s">
        <v>243</v>
      </c>
      <c r="D70" s="179" t="s">
        <v>241</v>
      </c>
      <c r="E70" s="180">
        <v>12</v>
      </c>
      <c r="F70" s="181"/>
      <c r="G70" s="182">
        <f t="shared" si="28"/>
        <v>0</v>
      </c>
      <c r="H70" s="181"/>
      <c r="I70" s="182">
        <f t="shared" si="29"/>
        <v>0</v>
      </c>
      <c r="J70" s="181"/>
      <c r="K70" s="182">
        <f t="shared" si="30"/>
        <v>0</v>
      </c>
      <c r="L70" s="182">
        <v>21</v>
      </c>
      <c r="M70" s="182">
        <f t="shared" si="31"/>
        <v>0</v>
      </c>
      <c r="N70" s="180">
        <v>0</v>
      </c>
      <c r="O70" s="180">
        <f t="shared" si="32"/>
        <v>0</v>
      </c>
      <c r="P70" s="180">
        <v>0</v>
      </c>
      <c r="Q70" s="180">
        <f t="shared" si="33"/>
        <v>0</v>
      </c>
      <c r="R70" s="182"/>
      <c r="S70" s="182" t="s">
        <v>125</v>
      </c>
      <c r="T70" s="182" t="s">
        <v>126</v>
      </c>
      <c r="U70" s="182">
        <v>0</v>
      </c>
      <c r="V70" s="182">
        <f t="shared" si="34"/>
        <v>0</v>
      </c>
      <c r="W70" s="182"/>
      <c r="X70" s="183" t="s">
        <v>118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119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77">
        <v>57</v>
      </c>
      <c r="B71" s="178" t="s">
        <v>244</v>
      </c>
      <c r="C71" s="187" t="s">
        <v>245</v>
      </c>
      <c r="D71" s="179" t="s">
        <v>187</v>
      </c>
      <c r="E71" s="180">
        <v>4</v>
      </c>
      <c r="F71" s="181"/>
      <c r="G71" s="182">
        <f t="shared" si="28"/>
        <v>0</v>
      </c>
      <c r="H71" s="181"/>
      <c r="I71" s="182">
        <f t="shared" si="29"/>
        <v>0</v>
      </c>
      <c r="J71" s="181"/>
      <c r="K71" s="182">
        <f t="shared" si="30"/>
        <v>0</v>
      </c>
      <c r="L71" s="182">
        <v>21</v>
      </c>
      <c r="M71" s="182">
        <f t="shared" si="31"/>
        <v>0</v>
      </c>
      <c r="N71" s="180">
        <v>1.0000000000000001E-5</v>
      </c>
      <c r="O71" s="180">
        <f t="shared" si="32"/>
        <v>0</v>
      </c>
      <c r="P71" s="180">
        <v>0</v>
      </c>
      <c r="Q71" s="180">
        <f t="shared" si="33"/>
        <v>0</v>
      </c>
      <c r="R71" s="182" t="s">
        <v>133</v>
      </c>
      <c r="S71" s="182" t="s">
        <v>117</v>
      </c>
      <c r="T71" s="182" t="s">
        <v>117</v>
      </c>
      <c r="U71" s="182">
        <v>0</v>
      </c>
      <c r="V71" s="182">
        <f t="shared" si="34"/>
        <v>0</v>
      </c>
      <c r="W71" s="182"/>
      <c r="X71" s="183" t="s">
        <v>134</v>
      </c>
      <c r="Y71" s="151"/>
      <c r="Z71" s="151"/>
      <c r="AA71" s="151"/>
      <c r="AB71" s="151"/>
      <c r="AC71" s="151"/>
      <c r="AD71" s="151"/>
      <c r="AE71" s="151"/>
      <c r="AF71" s="151"/>
      <c r="AG71" s="151" t="s">
        <v>135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77">
        <v>58</v>
      </c>
      <c r="B72" s="178" t="s">
        <v>246</v>
      </c>
      <c r="C72" s="187" t="s">
        <v>247</v>
      </c>
      <c r="D72" s="179" t="s">
        <v>132</v>
      </c>
      <c r="E72" s="180">
        <v>1.6</v>
      </c>
      <c r="F72" s="181"/>
      <c r="G72" s="182">
        <f t="shared" si="28"/>
        <v>0</v>
      </c>
      <c r="H72" s="181"/>
      <c r="I72" s="182">
        <f t="shared" si="29"/>
        <v>0</v>
      </c>
      <c r="J72" s="181"/>
      <c r="K72" s="182">
        <f t="shared" si="30"/>
        <v>0</v>
      </c>
      <c r="L72" s="182">
        <v>21</v>
      </c>
      <c r="M72" s="182">
        <f t="shared" si="31"/>
        <v>0</v>
      </c>
      <c r="N72" s="180">
        <v>5.0000000000000001E-4</v>
      </c>
      <c r="O72" s="180">
        <f t="shared" si="32"/>
        <v>0</v>
      </c>
      <c r="P72" s="180">
        <v>0</v>
      </c>
      <c r="Q72" s="180">
        <f t="shared" si="33"/>
        <v>0</v>
      </c>
      <c r="R72" s="182" t="s">
        <v>133</v>
      </c>
      <c r="S72" s="182" t="s">
        <v>117</v>
      </c>
      <c r="T72" s="182" t="s">
        <v>117</v>
      </c>
      <c r="U72" s="182">
        <v>0</v>
      </c>
      <c r="V72" s="182">
        <f t="shared" si="34"/>
        <v>0</v>
      </c>
      <c r="W72" s="182"/>
      <c r="X72" s="183" t="s">
        <v>134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135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77">
        <v>59</v>
      </c>
      <c r="B73" s="178" t="s">
        <v>248</v>
      </c>
      <c r="C73" s="187" t="s">
        <v>249</v>
      </c>
      <c r="D73" s="179" t="s">
        <v>132</v>
      </c>
      <c r="E73" s="180">
        <v>1.6</v>
      </c>
      <c r="F73" s="181"/>
      <c r="G73" s="182">
        <f t="shared" si="28"/>
        <v>0</v>
      </c>
      <c r="H73" s="181"/>
      <c r="I73" s="182">
        <f t="shared" si="29"/>
        <v>0</v>
      </c>
      <c r="J73" s="181"/>
      <c r="K73" s="182">
        <f t="shared" si="30"/>
        <v>0</v>
      </c>
      <c r="L73" s="182">
        <v>21</v>
      </c>
      <c r="M73" s="182">
        <f t="shared" si="31"/>
        <v>0</v>
      </c>
      <c r="N73" s="180">
        <v>7.2000000000000005E-4</v>
      </c>
      <c r="O73" s="180">
        <f t="shared" si="32"/>
        <v>0</v>
      </c>
      <c r="P73" s="180">
        <v>0</v>
      </c>
      <c r="Q73" s="180">
        <f t="shared" si="33"/>
        <v>0</v>
      </c>
      <c r="R73" s="182" t="s">
        <v>133</v>
      </c>
      <c r="S73" s="182" t="s">
        <v>117</v>
      </c>
      <c r="T73" s="182" t="s">
        <v>117</v>
      </c>
      <c r="U73" s="182">
        <v>0</v>
      </c>
      <c r="V73" s="182">
        <f t="shared" si="34"/>
        <v>0</v>
      </c>
      <c r="W73" s="182"/>
      <c r="X73" s="183" t="s">
        <v>134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135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77">
        <v>60</v>
      </c>
      <c r="B74" s="178" t="s">
        <v>250</v>
      </c>
      <c r="C74" s="187" t="s">
        <v>251</v>
      </c>
      <c r="D74" s="179" t="s">
        <v>187</v>
      </c>
      <c r="E74" s="180">
        <v>2</v>
      </c>
      <c r="F74" s="181"/>
      <c r="G74" s="182">
        <f t="shared" si="28"/>
        <v>0</v>
      </c>
      <c r="H74" s="181"/>
      <c r="I74" s="182">
        <f t="shared" si="29"/>
        <v>0</v>
      </c>
      <c r="J74" s="181"/>
      <c r="K74" s="182">
        <f t="shared" si="30"/>
        <v>0</v>
      </c>
      <c r="L74" s="182">
        <v>21</v>
      </c>
      <c r="M74" s="182">
        <f t="shared" si="31"/>
        <v>0</v>
      </c>
      <c r="N74" s="180">
        <v>3.6000000000000002E-4</v>
      </c>
      <c r="O74" s="180">
        <f t="shared" si="32"/>
        <v>0</v>
      </c>
      <c r="P74" s="180">
        <v>0</v>
      </c>
      <c r="Q74" s="180">
        <f t="shared" si="33"/>
        <v>0</v>
      </c>
      <c r="R74" s="182" t="s">
        <v>133</v>
      </c>
      <c r="S74" s="182" t="s">
        <v>117</v>
      </c>
      <c r="T74" s="182" t="s">
        <v>117</v>
      </c>
      <c r="U74" s="182">
        <v>0</v>
      </c>
      <c r="V74" s="182">
        <f t="shared" si="34"/>
        <v>0</v>
      </c>
      <c r="W74" s="182"/>
      <c r="X74" s="183" t="s">
        <v>134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135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">
      <c r="A75" s="164" t="s">
        <v>112</v>
      </c>
      <c r="B75" s="165" t="s">
        <v>73</v>
      </c>
      <c r="C75" s="186" t="s">
        <v>74</v>
      </c>
      <c r="D75" s="166"/>
      <c r="E75" s="167"/>
      <c r="F75" s="168"/>
      <c r="G75" s="168">
        <f>SUMIF(AG76:AG78,"&lt;&gt;NOR",G76:G78)</f>
        <v>0</v>
      </c>
      <c r="H75" s="168"/>
      <c r="I75" s="168">
        <f>SUM(I76:I78)</f>
        <v>0</v>
      </c>
      <c r="J75" s="168"/>
      <c r="K75" s="168">
        <f>SUM(K76:K78)</f>
        <v>0</v>
      </c>
      <c r="L75" s="168"/>
      <c r="M75" s="168">
        <f>SUM(M76:M78)</f>
        <v>0</v>
      </c>
      <c r="N75" s="167"/>
      <c r="O75" s="167">
        <f>SUM(O76:O78)</f>
        <v>0</v>
      </c>
      <c r="P75" s="167"/>
      <c r="Q75" s="167">
        <f>SUM(Q76:Q78)</f>
        <v>0</v>
      </c>
      <c r="R75" s="168"/>
      <c r="S75" s="168"/>
      <c r="T75" s="168"/>
      <c r="U75" s="168"/>
      <c r="V75" s="168">
        <f>SUM(V76:V78)</f>
        <v>1.96</v>
      </c>
      <c r="W75" s="168"/>
      <c r="X75" s="169"/>
      <c r="AG75" t="s">
        <v>113</v>
      </c>
    </row>
    <row r="76" spans="1:60" ht="22.5" outlineLevel="1" x14ac:dyDescent="0.2">
      <c r="A76" s="177">
        <v>61</v>
      </c>
      <c r="B76" s="178" t="s">
        <v>252</v>
      </c>
      <c r="C76" s="187" t="s">
        <v>253</v>
      </c>
      <c r="D76" s="179" t="s">
        <v>116</v>
      </c>
      <c r="E76" s="180">
        <v>5.8</v>
      </c>
      <c r="F76" s="181"/>
      <c r="G76" s="182">
        <f>ROUND(E76*F76,2)</f>
        <v>0</v>
      </c>
      <c r="H76" s="181"/>
      <c r="I76" s="182">
        <f>ROUND(E76*H76,2)</f>
        <v>0</v>
      </c>
      <c r="J76" s="181"/>
      <c r="K76" s="182">
        <f>ROUND(E76*J76,2)</f>
        <v>0</v>
      </c>
      <c r="L76" s="182">
        <v>21</v>
      </c>
      <c r="M76" s="182">
        <f>G76*(1+L76/100)</f>
        <v>0</v>
      </c>
      <c r="N76" s="180">
        <v>4.2000000000000002E-4</v>
      </c>
      <c r="O76" s="180">
        <f>ROUND(E76*N76,2)</f>
        <v>0</v>
      </c>
      <c r="P76" s="180">
        <v>0</v>
      </c>
      <c r="Q76" s="180">
        <f>ROUND(E76*P76,2)</f>
        <v>0</v>
      </c>
      <c r="R76" s="182"/>
      <c r="S76" s="182" t="s">
        <v>117</v>
      </c>
      <c r="T76" s="182" t="s">
        <v>117</v>
      </c>
      <c r="U76" s="182">
        <v>0.28999999999999998</v>
      </c>
      <c r="V76" s="182">
        <f>ROUND(E76*U76,2)</f>
        <v>1.68</v>
      </c>
      <c r="W76" s="182"/>
      <c r="X76" s="183" t="s">
        <v>118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119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7">
        <v>62</v>
      </c>
      <c r="B77" s="178" t="s">
        <v>254</v>
      </c>
      <c r="C77" s="187" t="s">
        <v>255</v>
      </c>
      <c r="D77" s="179" t="s">
        <v>116</v>
      </c>
      <c r="E77" s="180">
        <v>0.2</v>
      </c>
      <c r="F77" s="181"/>
      <c r="G77" s="182">
        <f>ROUND(E77*F77,2)</f>
        <v>0</v>
      </c>
      <c r="H77" s="181"/>
      <c r="I77" s="182">
        <f>ROUND(E77*H77,2)</f>
        <v>0</v>
      </c>
      <c r="J77" s="181"/>
      <c r="K77" s="182">
        <f>ROUND(E77*J77,2)</f>
        <v>0</v>
      </c>
      <c r="L77" s="182">
        <v>21</v>
      </c>
      <c r="M77" s="182">
        <f>G77*(1+L77/100)</f>
        <v>0</v>
      </c>
      <c r="N77" s="180">
        <v>3.1E-4</v>
      </c>
      <c r="O77" s="180">
        <f>ROUND(E77*N77,2)</f>
        <v>0</v>
      </c>
      <c r="P77" s="180">
        <v>0</v>
      </c>
      <c r="Q77" s="180">
        <f>ROUND(E77*P77,2)</f>
        <v>0</v>
      </c>
      <c r="R77" s="182"/>
      <c r="S77" s="182" t="s">
        <v>117</v>
      </c>
      <c r="T77" s="182" t="s">
        <v>117</v>
      </c>
      <c r="U77" s="182">
        <v>0.4</v>
      </c>
      <c r="V77" s="182">
        <f>ROUND(E77*U77,2)</f>
        <v>0.08</v>
      </c>
      <c r="W77" s="182"/>
      <c r="X77" s="183" t="s">
        <v>118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119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7">
        <v>63</v>
      </c>
      <c r="B78" s="178" t="s">
        <v>256</v>
      </c>
      <c r="C78" s="187" t="s">
        <v>257</v>
      </c>
      <c r="D78" s="179" t="s">
        <v>132</v>
      </c>
      <c r="E78" s="180">
        <v>6.7</v>
      </c>
      <c r="F78" s="181"/>
      <c r="G78" s="182">
        <f>ROUND(E78*F78,2)</f>
        <v>0</v>
      </c>
      <c r="H78" s="181"/>
      <c r="I78" s="182">
        <f>ROUND(E78*H78,2)</f>
        <v>0</v>
      </c>
      <c r="J78" s="181"/>
      <c r="K78" s="182">
        <f>ROUND(E78*J78,2)</f>
        <v>0</v>
      </c>
      <c r="L78" s="182">
        <v>21</v>
      </c>
      <c r="M78" s="182">
        <f>G78*(1+L78/100)</f>
        <v>0</v>
      </c>
      <c r="N78" s="180">
        <v>3.0000000000000001E-5</v>
      </c>
      <c r="O78" s="180">
        <f>ROUND(E78*N78,2)</f>
        <v>0</v>
      </c>
      <c r="P78" s="180">
        <v>0</v>
      </c>
      <c r="Q78" s="180">
        <f>ROUND(E78*P78,2)</f>
        <v>0</v>
      </c>
      <c r="R78" s="182"/>
      <c r="S78" s="182" t="s">
        <v>117</v>
      </c>
      <c r="T78" s="182" t="s">
        <v>117</v>
      </c>
      <c r="U78" s="182">
        <v>0.03</v>
      </c>
      <c r="V78" s="182">
        <f>ROUND(E78*U78,2)</f>
        <v>0.2</v>
      </c>
      <c r="W78" s="182"/>
      <c r="X78" s="183" t="s">
        <v>118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119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">
      <c r="A79" s="164" t="s">
        <v>112</v>
      </c>
      <c r="B79" s="165" t="s">
        <v>75</v>
      </c>
      <c r="C79" s="186" t="s">
        <v>76</v>
      </c>
      <c r="D79" s="166"/>
      <c r="E79" s="167"/>
      <c r="F79" s="168"/>
      <c r="G79" s="168">
        <f>SUMIF(AG80:AG81,"&lt;&gt;NOR",G80:G81)</f>
        <v>0</v>
      </c>
      <c r="H79" s="168"/>
      <c r="I79" s="168">
        <f>SUM(I80:I81)</f>
        <v>0</v>
      </c>
      <c r="J79" s="168"/>
      <c r="K79" s="168">
        <f>SUM(K80:K81)</f>
        <v>0</v>
      </c>
      <c r="L79" s="168"/>
      <c r="M79" s="168">
        <f>SUM(M80:M81)</f>
        <v>0</v>
      </c>
      <c r="N79" s="167"/>
      <c r="O79" s="167">
        <f>SUM(O80:O81)</f>
        <v>0</v>
      </c>
      <c r="P79" s="167"/>
      <c r="Q79" s="167">
        <f>SUM(Q80:Q81)</f>
        <v>0</v>
      </c>
      <c r="R79" s="168"/>
      <c r="S79" s="168"/>
      <c r="T79" s="168"/>
      <c r="U79" s="168"/>
      <c r="V79" s="168">
        <f>SUM(V80:V81)</f>
        <v>0</v>
      </c>
      <c r="W79" s="168"/>
      <c r="X79" s="169"/>
      <c r="AG79" t="s">
        <v>113</v>
      </c>
    </row>
    <row r="80" spans="1:60" outlineLevel="1" x14ac:dyDescent="0.2">
      <c r="A80" s="177">
        <v>64</v>
      </c>
      <c r="B80" s="178" t="s">
        <v>258</v>
      </c>
      <c r="C80" s="187" t="s">
        <v>259</v>
      </c>
      <c r="D80" s="179" t="s">
        <v>260</v>
      </c>
      <c r="E80" s="180">
        <v>2</v>
      </c>
      <c r="F80" s="181"/>
      <c r="G80" s="182">
        <f>ROUND(E80*F80,2)</f>
        <v>0</v>
      </c>
      <c r="H80" s="181"/>
      <c r="I80" s="182">
        <f>ROUND(E80*H80,2)</f>
        <v>0</v>
      </c>
      <c r="J80" s="181"/>
      <c r="K80" s="182">
        <f>ROUND(E80*J80,2)</f>
        <v>0</v>
      </c>
      <c r="L80" s="182">
        <v>21</v>
      </c>
      <c r="M80" s="182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2"/>
      <c r="S80" s="182" t="s">
        <v>125</v>
      </c>
      <c r="T80" s="182" t="s">
        <v>126</v>
      </c>
      <c r="U80" s="182">
        <v>0</v>
      </c>
      <c r="V80" s="182">
        <f>ROUND(E80*U80,2)</f>
        <v>0</v>
      </c>
      <c r="W80" s="182"/>
      <c r="X80" s="183" t="s">
        <v>118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119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7">
        <v>65</v>
      </c>
      <c r="B81" s="178" t="s">
        <v>261</v>
      </c>
      <c r="C81" s="187" t="s">
        <v>262</v>
      </c>
      <c r="D81" s="179" t="s">
        <v>263</v>
      </c>
      <c r="E81" s="180">
        <v>40</v>
      </c>
      <c r="F81" s="181"/>
      <c r="G81" s="182">
        <f>ROUND(E81*F81,2)</f>
        <v>0</v>
      </c>
      <c r="H81" s="181"/>
      <c r="I81" s="182">
        <f>ROUND(E81*H81,2)</f>
        <v>0</v>
      </c>
      <c r="J81" s="181"/>
      <c r="K81" s="182">
        <f>ROUND(E81*J81,2)</f>
        <v>0</v>
      </c>
      <c r="L81" s="182">
        <v>21</v>
      </c>
      <c r="M81" s="182">
        <f>G81*(1+L81/100)</f>
        <v>0</v>
      </c>
      <c r="N81" s="180">
        <v>0</v>
      </c>
      <c r="O81" s="180">
        <f>ROUND(E81*N81,2)</f>
        <v>0</v>
      </c>
      <c r="P81" s="180">
        <v>0</v>
      </c>
      <c r="Q81" s="180">
        <f>ROUND(E81*P81,2)</f>
        <v>0</v>
      </c>
      <c r="R81" s="182"/>
      <c r="S81" s="182" t="s">
        <v>125</v>
      </c>
      <c r="T81" s="182" t="s">
        <v>126</v>
      </c>
      <c r="U81" s="182">
        <v>0</v>
      </c>
      <c r="V81" s="182">
        <f>ROUND(E81*U81,2)</f>
        <v>0</v>
      </c>
      <c r="W81" s="182"/>
      <c r="X81" s="183" t="s">
        <v>118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119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64" t="s">
        <v>112</v>
      </c>
      <c r="B82" s="165" t="s">
        <v>77</v>
      </c>
      <c r="C82" s="186" t="s">
        <v>78</v>
      </c>
      <c r="D82" s="166"/>
      <c r="E82" s="167"/>
      <c r="F82" s="168"/>
      <c r="G82" s="168">
        <f>SUMIF(AG83:AG92,"&lt;&gt;NOR",G83:G92)</f>
        <v>0</v>
      </c>
      <c r="H82" s="168"/>
      <c r="I82" s="168">
        <f>SUM(I83:I92)</f>
        <v>0</v>
      </c>
      <c r="J82" s="168"/>
      <c r="K82" s="168">
        <f>SUM(K83:K92)</f>
        <v>0</v>
      </c>
      <c r="L82" s="168"/>
      <c r="M82" s="168">
        <f>SUM(M83:M92)</f>
        <v>0</v>
      </c>
      <c r="N82" s="167"/>
      <c r="O82" s="167">
        <f>SUM(O83:O92)</f>
        <v>0.68</v>
      </c>
      <c r="P82" s="167"/>
      <c r="Q82" s="167">
        <f>SUM(Q83:Q92)</f>
        <v>0</v>
      </c>
      <c r="R82" s="168"/>
      <c r="S82" s="168"/>
      <c r="T82" s="168"/>
      <c r="U82" s="168"/>
      <c r="V82" s="168">
        <f>SUM(V83:V92)</f>
        <v>13.22</v>
      </c>
      <c r="W82" s="168"/>
      <c r="X82" s="169"/>
      <c r="AG82" t="s">
        <v>113</v>
      </c>
    </row>
    <row r="83" spans="1:60" ht="22.5" outlineLevel="1" x14ac:dyDescent="0.2">
      <c r="A83" s="177">
        <v>66</v>
      </c>
      <c r="B83" s="178" t="s">
        <v>264</v>
      </c>
      <c r="C83" s="187" t="s">
        <v>265</v>
      </c>
      <c r="D83" s="179" t="s">
        <v>132</v>
      </c>
      <c r="E83" s="180">
        <v>6</v>
      </c>
      <c r="F83" s="181"/>
      <c r="G83" s="182">
        <f t="shared" ref="G83:G92" si="35">ROUND(E83*F83,2)</f>
        <v>0</v>
      </c>
      <c r="H83" s="181"/>
      <c r="I83" s="182">
        <f t="shared" ref="I83:I92" si="36">ROUND(E83*H83,2)</f>
        <v>0</v>
      </c>
      <c r="J83" s="181"/>
      <c r="K83" s="182">
        <f t="shared" ref="K83:K92" si="37">ROUND(E83*J83,2)</f>
        <v>0</v>
      </c>
      <c r="L83" s="182">
        <v>21</v>
      </c>
      <c r="M83" s="182">
        <f t="shared" ref="M83:M92" si="38">G83*(1+L83/100)</f>
        <v>0</v>
      </c>
      <c r="N83" s="180">
        <v>0</v>
      </c>
      <c r="O83" s="180">
        <f t="shared" ref="O83:O92" si="39">ROUND(E83*N83,2)</f>
        <v>0</v>
      </c>
      <c r="P83" s="180">
        <v>0</v>
      </c>
      <c r="Q83" s="180">
        <f t="shared" ref="Q83:Q92" si="40">ROUND(E83*P83,2)</f>
        <v>0</v>
      </c>
      <c r="R83" s="182"/>
      <c r="S83" s="182" t="s">
        <v>117</v>
      </c>
      <c r="T83" s="182" t="s">
        <v>117</v>
      </c>
      <c r="U83" s="182">
        <v>0.02</v>
      </c>
      <c r="V83" s="182">
        <f t="shared" ref="V83:V92" si="41">ROUND(E83*U83,2)</f>
        <v>0.12</v>
      </c>
      <c r="W83" s="182"/>
      <c r="X83" s="183" t="s">
        <v>118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119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77">
        <v>67</v>
      </c>
      <c r="B84" s="178" t="s">
        <v>266</v>
      </c>
      <c r="C84" s="187" t="s">
        <v>267</v>
      </c>
      <c r="D84" s="179" t="s">
        <v>164</v>
      </c>
      <c r="E84" s="180">
        <v>1</v>
      </c>
      <c r="F84" s="181"/>
      <c r="G84" s="182">
        <f t="shared" si="35"/>
        <v>0</v>
      </c>
      <c r="H84" s="181"/>
      <c r="I84" s="182">
        <f t="shared" si="36"/>
        <v>0</v>
      </c>
      <c r="J84" s="181"/>
      <c r="K84" s="182">
        <f t="shared" si="37"/>
        <v>0</v>
      </c>
      <c r="L84" s="182">
        <v>21</v>
      </c>
      <c r="M84" s="182">
        <f t="shared" si="38"/>
        <v>0</v>
      </c>
      <c r="N84" s="180">
        <v>0.68</v>
      </c>
      <c r="O84" s="180">
        <f t="shared" si="39"/>
        <v>0.68</v>
      </c>
      <c r="P84" s="180">
        <v>0</v>
      </c>
      <c r="Q84" s="180">
        <f t="shared" si="40"/>
        <v>0</v>
      </c>
      <c r="R84" s="182"/>
      <c r="S84" s="182" t="s">
        <v>125</v>
      </c>
      <c r="T84" s="182" t="s">
        <v>126</v>
      </c>
      <c r="U84" s="182">
        <v>0</v>
      </c>
      <c r="V84" s="182">
        <f t="shared" si="41"/>
        <v>0</v>
      </c>
      <c r="W84" s="182"/>
      <c r="X84" s="183" t="s">
        <v>118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119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7">
        <v>68</v>
      </c>
      <c r="B85" s="178" t="s">
        <v>268</v>
      </c>
      <c r="C85" s="187" t="s">
        <v>269</v>
      </c>
      <c r="D85" s="179" t="s">
        <v>270</v>
      </c>
      <c r="E85" s="180">
        <v>3</v>
      </c>
      <c r="F85" s="181"/>
      <c r="G85" s="182">
        <f t="shared" si="35"/>
        <v>0</v>
      </c>
      <c r="H85" s="181"/>
      <c r="I85" s="182">
        <f t="shared" si="36"/>
        <v>0</v>
      </c>
      <c r="J85" s="181"/>
      <c r="K85" s="182">
        <f t="shared" si="37"/>
        <v>0</v>
      </c>
      <c r="L85" s="182">
        <v>21</v>
      </c>
      <c r="M85" s="182">
        <f t="shared" si="38"/>
        <v>0</v>
      </c>
      <c r="N85" s="180">
        <v>0</v>
      </c>
      <c r="O85" s="180">
        <f t="shared" si="39"/>
        <v>0</v>
      </c>
      <c r="P85" s="180">
        <v>0</v>
      </c>
      <c r="Q85" s="180">
        <f t="shared" si="40"/>
        <v>0</v>
      </c>
      <c r="R85" s="182"/>
      <c r="S85" s="182" t="s">
        <v>125</v>
      </c>
      <c r="T85" s="182" t="s">
        <v>126</v>
      </c>
      <c r="U85" s="182">
        <v>0.7</v>
      </c>
      <c r="V85" s="182">
        <f t="shared" si="41"/>
        <v>2.1</v>
      </c>
      <c r="W85" s="182"/>
      <c r="X85" s="183" t="s">
        <v>118</v>
      </c>
      <c r="Y85" s="151"/>
      <c r="Z85" s="151"/>
      <c r="AA85" s="151"/>
      <c r="AB85" s="151"/>
      <c r="AC85" s="151"/>
      <c r="AD85" s="151"/>
      <c r="AE85" s="151"/>
      <c r="AF85" s="151"/>
      <c r="AG85" s="151" t="s">
        <v>119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7">
        <v>69</v>
      </c>
      <c r="B86" s="178" t="s">
        <v>271</v>
      </c>
      <c r="C86" s="187" t="s">
        <v>272</v>
      </c>
      <c r="D86" s="179" t="s">
        <v>263</v>
      </c>
      <c r="E86" s="180">
        <v>8</v>
      </c>
      <c r="F86" s="181"/>
      <c r="G86" s="182">
        <f t="shared" si="35"/>
        <v>0</v>
      </c>
      <c r="H86" s="181"/>
      <c r="I86" s="182">
        <f t="shared" si="36"/>
        <v>0</v>
      </c>
      <c r="J86" s="181"/>
      <c r="K86" s="182">
        <f t="shared" si="37"/>
        <v>0</v>
      </c>
      <c r="L86" s="182">
        <v>21</v>
      </c>
      <c r="M86" s="182">
        <f t="shared" si="38"/>
        <v>0</v>
      </c>
      <c r="N86" s="180">
        <v>0</v>
      </c>
      <c r="O86" s="180">
        <f t="shared" si="39"/>
        <v>0</v>
      </c>
      <c r="P86" s="180">
        <v>0</v>
      </c>
      <c r="Q86" s="180">
        <f t="shared" si="40"/>
        <v>0</v>
      </c>
      <c r="R86" s="182" t="s">
        <v>273</v>
      </c>
      <c r="S86" s="182" t="s">
        <v>117</v>
      </c>
      <c r="T86" s="182" t="s">
        <v>117</v>
      </c>
      <c r="U86" s="182">
        <v>1</v>
      </c>
      <c r="V86" s="182">
        <f t="shared" si="41"/>
        <v>8</v>
      </c>
      <c r="W86" s="182"/>
      <c r="X86" s="183" t="s">
        <v>274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275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77">
        <v>70</v>
      </c>
      <c r="B87" s="178" t="s">
        <v>276</v>
      </c>
      <c r="C87" s="187" t="s">
        <v>277</v>
      </c>
      <c r="D87" s="179" t="s">
        <v>263</v>
      </c>
      <c r="E87" s="180">
        <v>1</v>
      </c>
      <c r="F87" s="181"/>
      <c r="G87" s="182">
        <f t="shared" si="35"/>
        <v>0</v>
      </c>
      <c r="H87" s="181"/>
      <c r="I87" s="182">
        <f t="shared" si="36"/>
        <v>0</v>
      </c>
      <c r="J87" s="181"/>
      <c r="K87" s="182">
        <f t="shared" si="37"/>
        <v>0</v>
      </c>
      <c r="L87" s="182">
        <v>21</v>
      </c>
      <c r="M87" s="182">
        <f t="shared" si="38"/>
        <v>0</v>
      </c>
      <c r="N87" s="180">
        <v>0</v>
      </c>
      <c r="O87" s="180">
        <f t="shared" si="39"/>
        <v>0</v>
      </c>
      <c r="P87" s="180">
        <v>0</v>
      </c>
      <c r="Q87" s="180">
        <f t="shared" si="40"/>
        <v>0</v>
      </c>
      <c r="R87" s="182" t="s">
        <v>273</v>
      </c>
      <c r="S87" s="182" t="s">
        <v>117</v>
      </c>
      <c r="T87" s="182" t="s">
        <v>117</v>
      </c>
      <c r="U87" s="182">
        <v>1</v>
      </c>
      <c r="V87" s="182">
        <f t="shared" si="41"/>
        <v>1</v>
      </c>
      <c r="W87" s="182"/>
      <c r="X87" s="183" t="s">
        <v>274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275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77">
        <v>71</v>
      </c>
      <c r="B88" s="178" t="s">
        <v>278</v>
      </c>
      <c r="C88" s="187" t="s">
        <v>279</v>
      </c>
      <c r="D88" s="179" t="s">
        <v>263</v>
      </c>
      <c r="E88" s="180">
        <v>2</v>
      </c>
      <c r="F88" s="181"/>
      <c r="G88" s="182">
        <f t="shared" si="35"/>
        <v>0</v>
      </c>
      <c r="H88" s="181"/>
      <c r="I88" s="182">
        <f t="shared" si="36"/>
        <v>0</v>
      </c>
      <c r="J88" s="181"/>
      <c r="K88" s="182">
        <f t="shared" si="37"/>
        <v>0</v>
      </c>
      <c r="L88" s="182">
        <v>21</v>
      </c>
      <c r="M88" s="182">
        <f t="shared" si="38"/>
        <v>0</v>
      </c>
      <c r="N88" s="180">
        <v>0</v>
      </c>
      <c r="O88" s="180">
        <f t="shared" si="39"/>
        <v>0</v>
      </c>
      <c r="P88" s="180">
        <v>0</v>
      </c>
      <c r="Q88" s="180">
        <f t="shared" si="40"/>
        <v>0</v>
      </c>
      <c r="R88" s="182" t="s">
        <v>273</v>
      </c>
      <c r="S88" s="182" t="s">
        <v>117</v>
      </c>
      <c r="T88" s="182" t="s">
        <v>117</v>
      </c>
      <c r="U88" s="182">
        <v>1</v>
      </c>
      <c r="V88" s="182">
        <f t="shared" si="41"/>
        <v>2</v>
      </c>
      <c r="W88" s="182"/>
      <c r="X88" s="183" t="s">
        <v>274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275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77">
        <v>72</v>
      </c>
      <c r="B89" s="178" t="s">
        <v>280</v>
      </c>
      <c r="C89" s="187" t="s">
        <v>281</v>
      </c>
      <c r="D89" s="179" t="s">
        <v>132</v>
      </c>
      <c r="E89" s="180">
        <v>6</v>
      </c>
      <c r="F89" s="181"/>
      <c r="G89" s="182">
        <f t="shared" si="35"/>
        <v>0</v>
      </c>
      <c r="H89" s="181"/>
      <c r="I89" s="182">
        <f t="shared" si="36"/>
        <v>0</v>
      </c>
      <c r="J89" s="181"/>
      <c r="K89" s="182">
        <f t="shared" si="37"/>
        <v>0</v>
      </c>
      <c r="L89" s="182">
        <v>21</v>
      </c>
      <c r="M89" s="182">
        <f t="shared" si="38"/>
        <v>0</v>
      </c>
      <c r="N89" s="180">
        <v>8.0000000000000007E-5</v>
      </c>
      <c r="O89" s="180">
        <f t="shared" si="39"/>
        <v>0</v>
      </c>
      <c r="P89" s="180">
        <v>0</v>
      </c>
      <c r="Q89" s="180">
        <f t="shared" si="40"/>
        <v>0</v>
      </c>
      <c r="R89" s="182" t="s">
        <v>133</v>
      </c>
      <c r="S89" s="182" t="s">
        <v>117</v>
      </c>
      <c r="T89" s="182" t="s">
        <v>117</v>
      </c>
      <c r="U89" s="182">
        <v>0</v>
      </c>
      <c r="V89" s="182">
        <f t="shared" si="41"/>
        <v>0</v>
      </c>
      <c r="W89" s="182"/>
      <c r="X89" s="183" t="s">
        <v>134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135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77">
        <v>73</v>
      </c>
      <c r="B90" s="178" t="s">
        <v>282</v>
      </c>
      <c r="C90" s="187" t="s">
        <v>283</v>
      </c>
      <c r="D90" s="179" t="s">
        <v>187</v>
      </c>
      <c r="E90" s="180">
        <v>2</v>
      </c>
      <c r="F90" s="181"/>
      <c r="G90" s="182">
        <f t="shared" si="35"/>
        <v>0</v>
      </c>
      <c r="H90" s="181"/>
      <c r="I90" s="182">
        <f t="shared" si="36"/>
        <v>0</v>
      </c>
      <c r="J90" s="181"/>
      <c r="K90" s="182">
        <f t="shared" si="37"/>
        <v>0</v>
      </c>
      <c r="L90" s="182">
        <v>21</v>
      </c>
      <c r="M90" s="182">
        <f t="shared" si="38"/>
        <v>0</v>
      </c>
      <c r="N90" s="180">
        <v>5.0000000000000002E-5</v>
      </c>
      <c r="O90" s="180">
        <f t="shared" si="39"/>
        <v>0</v>
      </c>
      <c r="P90" s="180">
        <v>0</v>
      </c>
      <c r="Q90" s="180">
        <f t="shared" si="40"/>
        <v>0</v>
      </c>
      <c r="R90" s="182" t="s">
        <v>133</v>
      </c>
      <c r="S90" s="182" t="s">
        <v>117</v>
      </c>
      <c r="T90" s="182" t="s">
        <v>117</v>
      </c>
      <c r="U90" s="182">
        <v>0</v>
      </c>
      <c r="V90" s="182">
        <f t="shared" si="41"/>
        <v>0</v>
      </c>
      <c r="W90" s="182"/>
      <c r="X90" s="183" t="s">
        <v>134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135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77">
        <v>74</v>
      </c>
      <c r="B91" s="178" t="s">
        <v>284</v>
      </c>
      <c r="C91" s="187" t="s">
        <v>285</v>
      </c>
      <c r="D91" s="179" t="s">
        <v>187</v>
      </c>
      <c r="E91" s="180">
        <v>2</v>
      </c>
      <c r="F91" s="181"/>
      <c r="G91" s="182">
        <f t="shared" si="35"/>
        <v>0</v>
      </c>
      <c r="H91" s="181"/>
      <c r="I91" s="182">
        <f t="shared" si="36"/>
        <v>0</v>
      </c>
      <c r="J91" s="181"/>
      <c r="K91" s="182">
        <f t="shared" si="37"/>
        <v>0</v>
      </c>
      <c r="L91" s="182">
        <v>21</v>
      </c>
      <c r="M91" s="182">
        <f t="shared" si="38"/>
        <v>0</v>
      </c>
      <c r="N91" s="180">
        <v>7.5000000000000002E-4</v>
      </c>
      <c r="O91" s="180">
        <f t="shared" si="39"/>
        <v>0</v>
      </c>
      <c r="P91" s="180">
        <v>0</v>
      </c>
      <c r="Q91" s="180">
        <f t="shared" si="40"/>
        <v>0</v>
      </c>
      <c r="R91" s="182" t="s">
        <v>133</v>
      </c>
      <c r="S91" s="182" t="s">
        <v>117</v>
      </c>
      <c r="T91" s="182" t="s">
        <v>117</v>
      </c>
      <c r="U91" s="182">
        <v>0</v>
      </c>
      <c r="V91" s="182">
        <f t="shared" si="41"/>
        <v>0</v>
      </c>
      <c r="W91" s="182"/>
      <c r="X91" s="183" t="s">
        <v>134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135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77">
        <v>75</v>
      </c>
      <c r="B92" s="178" t="s">
        <v>286</v>
      </c>
      <c r="C92" s="187" t="s">
        <v>287</v>
      </c>
      <c r="D92" s="179" t="s">
        <v>187</v>
      </c>
      <c r="E92" s="180">
        <v>6</v>
      </c>
      <c r="F92" s="181"/>
      <c r="G92" s="182">
        <f t="shared" si="35"/>
        <v>0</v>
      </c>
      <c r="H92" s="181"/>
      <c r="I92" s="182">
        <f t="shared" si="36"/>
        <v>0</v>
      </c>
      <c r="J92" s="181"/>
      <c r="K92" s="182">
        <f t="shared" si="37"/>
        <v>0</v>
      </c>
      <c r="L92" s="182">
        <v>21</v>
      </c>
      <c r="M92" s="182">
        <f t="shared" si="38"/>
        <v>0</v>
      </c>
      <c r="N92" s="180">
        <v>2.0000000000000001E-4</v>
      </c>
      <c r="O92" s="180">
        <f t="shared" si="39"/>
        <v>0</v>
      </c>
      <c r="P92" s="180">
        <v>0</v>
      </c>
      <c r="Q92" s="180">
        <f t="shared" si="40"/>
        <v>0</v>
      </c>
      <c r="R92" s="182" t="s">
        <v>133</v>
      </c>
      <c r="S92" s="182" t="s">
        <v>117</v>
      </c>
      <c r="T92" s="182" t="s">
        <v>117</v>
      </c>
      <c r="U92" s="182">
        <v>0</v>
      </c>
      <c r="V92" s="182">
        <f t="shared" si="41"/>
        <v>0</v>
      </c>
      <c r="W92" s="182"/>
      <c r="X92" s="183" t="s">
        <v>134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135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64" t="s">
        <v>112</v>
      </c>
      <c r="B93" s="165" t="s">
        <v>79</v>
      </c>
      <c r="C93" s="186" t="s">
        <v>80</v>
      </c>
      <c r="D93" s="166"/>
      <c r="E93" s="167"/>
      <c r="F93" s="168"/>
      <c r="G93" s="168">
        <f>SUMIF(AG94:AG95,"&lt;&gt;NOR",G94:G95)</f>
        <v>0</v>
      </c>
      <c r="H93" s="168"/>
      <c r="I93" s="168">
        <f>SUM(I94:I95)</f>
        <v>0</v>
      </c>
      <c r="J93" s="168"/>
      <c r="K93" s="168">
        <f>SUM(K94:K95)</f>
        <v>0</v>
      </c>
      <c r="L93" s="168"/>
      <c r="M93" s="168">
        <f>SUM(M94:M95)</f>
        <v>0</v>
      </c>
      <c r="N93" s="167"/>
      <c r="O93" s="167">
        <f>SUM(O94:O95)</f>
        <v>0</v>
      </c>
      <c r="P93" s="167"/>
      <c r="Q93" s="167">
        <f>SUM(Q94:Q95)</f>
        <v>0</v>
      </c>
      <c r="R93" s="168"/>
      <c r="S93" s="168"/>
      <c r="T93" s="168"/>
      <c r="U93" s="168"/>
      <c r="V93" s="168">
        <f>SUM(V94:V95)</f>
        <v>9</v>
      </c>
      <c r="W93" s="168"/>
      <c r="X93" s="169"/>
      <c r="AG93" t="s">
        <v>113</v>
      </c>
    </row>
    <row r="94" spans="1:60" outlineLevel="1" x14ac:dyDescent="0.2">
      <c r="A94" s="177">
        <v>76</v>
      </c>
      <c r="B94" s="178" t="s">
        <v>288</v>
      </c>
      <c r="C94" s="187" t="s">
        <v>289</v>
      </c>
      <c r="D94" s="179" t="s">
        <v>263</v>
      </c>
      <c r="E94" s="180">
        <v>8</v>
      </c>
      <c r="F94" s="181"/>
      <c r="G94" s="182">
        <f>ROUND(E94*F94,2)</f>
        <v>0</v>
      </c>
      <c r="H94" s="181"/>
      <c r="I94" s="182">
        <f>ROUND(E94*H94,2)</f>
        <v>0</v>
      </c>
      <c r="J94" s="181"/>
      <c r="K94" s="182">
        <f>ROUND(E94*J94,2)</f>
        <v>0</v>
      </c>
      <c r="L94" s="182">
        <v>21</v>
      </c>
      <c r="M94" s="182">
        <f>G94*(1+L94/100)</f>
        <v>0</v>
      </c>
      <c r="N94" s="180">
        <v>0</v>
      </c>
      <c r="O94" s="180">
        <f>ROUND(E94*N94,2)</f>
        <v>0</v>
      </c>
      <c r="P94" s="180">
        <v>0</v>
      </c>
      <c r="Q94" s="180">
        <f>ROUND(E94*P94,2)</f>
        <v>0</v>
      </c>
      <c r="R94" s="182"/>
      <c r="S94" s="182" t="s">
        <v>117</v>
      </c>
      <c r="T94" s="182" t="s">
        <v>117</v>
      </c>
      <c r="U94" s="182">
        <v>1</v>
      </c>
      <c r="V94" s="182">
        <f>ROUND(E94*U94,2)</f>
        <v>8</v>
      </c>
      <c r="W94" s="182"/>
      <c r="X94" s="183" t="s">
        <v>118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119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7">
        <v>77</v>
      </c>
      <c r="B95" s="178" t="s">
        <v>288</v>
      </c>
      <c r="C95" s="187" t="s">
        <v>290</v>
      </c>
      <c r="D95" s="179" t="s">
        <v>164</v>
      </c>
      <c r="E95" s="180">
        <v>1</v>
      </c>
      <c r="F95" s="181"/>
      <c r="G95" s="182">
        <f>ROUND(E95*F95,2)</f>
        <v>0</v>
      </c>
      <c r="H95" s="181"/>
      <c r="I95" s="182">
        <f>ROUND(E95*H95,2)</f>
        <v>0</v>
      </c>
      <c r="J95" s="181"/>
      <c r="K95" s="182">
        <f>ROUND(E95*J95,2)</f>
        <v>0</v>
      </c>
      <c r="L95" s="182">
        <v>21</v>
      </c>
      <c r="M95" s="182">
        <f>G95*(1+L95/100)</f>
        <v>0</v>
      </c>
      <c r="N95" s="180">
        <v>0</v>
      </c>
      <c r="O95" s="180">
        <f>ROUND(E95*N95,2)</f>
        <v>0</v>
      </c>
      <c r="P95" s="180">
        <v>0</v>
      </c>
      <c r="Q95" s="180">
        <f>ROUND(E95*P95,2)</f>
        <v>0</v>
      </c>
      <c r="R95" s="182"/>
      <c r="S95" s="182" t="s">
        <v>117</v>
      </c>
      <c r="T95" s="182" t="s">
        <v>117</v>
      </c>
      <c r="U95" s="182">
        <v>1</v>
      </c>
      <c r="V95" s="182">
        <f>ROUND(E95*U95,2)</f>
        <v>1</v>
      </c>
      <c r="W95" s="182"/>
      <c r="X95" s="183" t="s">
        <v>118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119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x14ac:dyDescent="0.2">
      <c r="A96" s="164" t="s">
        <v>112</v>
      </c>
      <c r="B96" s="165" t="s">
        <v>84</v>
      </c>
      <c r="C96" s="186" t="s">
        <v>29</v>
      </c>
      <c r="D96" s="166"/>
      <c r="E96" s="167"/>
      <c r="F96" s="168"/>
      <c r="G96" s="168">
        <f>SUMIF(AG97:AG98,"&lt;&gt;NOR",G97:G98)</f>
        <v>0</v>
      </c>
      <c r="H96" s="168"/>
      <c r="I96" s="168">
        <f>SUM(I97:I98)</f>
        <v>0</v>
      </c>
      <c r="J96" s="168"/>
      <c r="K96" s="168">
        <f>SUM(K97:K98)</f>
        <v>0</v>
      </c>
      <c r="L96" s="168"/>
      <c r="M96" s="168">
        <f>SUM(M97:M98)</f>
        <v>0</v>
      </c>
      <c r="N96" s="167"/>
      <c r="O96" s="167">
        <f>SUM(O97:O98)</f>
        <v>0</v>
      </c>
      <c r="P96" s="167"/>
      <c r="Q96" s="167">
        <f>SUM(Q97:Q98)</f>
        <v>0</v>
      </c>
      <c r="R96" s="168"/>
      <c r="S96" s="168"/>
      <c r="T96" s="168"/>
      <c r="U96" s="168"/>
      <c r="V96" s="168">
        <f>SUM(V97:V98)</f>
        <v>0</v>
      </c>
      <c r="W96" s="168"/>
      <c r="X96" s="169"/>
      <c r="AG96" t="s">
        <v>113</v>
      </c>
    </row>
    <row r="97" spans="1:60" outlineLevel="1" x14ac:dyDescent="0.2">
      <c r="A97" s="177">
        <v>78</v>
      </c>
      <c r="B97" s="178" t="s">
        <v>291</v>
      </c>
      <c r="C97" s="187" t="s">
        <v>292</v>
      </c>
      <c r="D97" s="179" t="s">
        <v>293</v>
      </c>
      <c r="E97" s="180">
        <v>1</v>
      </c>
      <c r="F97" s="181"/>
      <c r="G97" s="182">
        <f>ROUND(E97*F97,2)</f>
        <v>0</v>
      </c>
      <c r="H97" s="181"/>
      <c r="I97" s="182">
        <f>ROUND(E97*H97,2)</f>
        <v>0</v>
      </c>
      <c r="J97" s="181"/>
      <c r="K97" s="182">
        <f>ROUND(E97*J97,2)</f>
        <v>0</v>
      </c>
      <c r="L97" s="182">
        <v>21</v>
      </c>
      <c r="M97" s="182">
        <f>G97*(1+L97/100)</f>
        <v>0</v>
      </c>
      <c r="N97" s="180">
        <v>0</v>
      </c>
      <c r="O97" s="180">
        <f>ROUND(E97*N97,2)</f>
        <v>0</v>
      </c>
      <c r="P97" s="180">
        <v>0</v>
      </c>
      <c r="Q97" s="180">
        <f>ROUND(E97*P97,2)</f>
        <v>0</v>
      </c>
      <c r="R97" s="182"/>
      <c r="S97" s="182" t="s">
        <v>117</v>
      </c>
      <c r="T97" s="182" t="s">
        <v>126</v>
      </c>
      <c r="U97" s="182">
        <v>0</v>
      </c>
      <c r="V97" s="182">
        <f>ROUND(E97*U97,2)</f>
        <v>0</v>
      </c>
      <c r="W97" s="182"/>
      <c r="X97" s="183" t="s">
        <v>294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295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77">
        <v>79</v>
      </c>
      <c r="B98" s="178" t="s">
        <v>296</v>
      </c>
      <c r="C98" s="187" t="s">
        <v>297</v>
      </c>
      <c r="D98" s="179" t="s">
        <v>293</v>
      </c>
      <c r="E98" s="180">
        <v>1</v>
      </c>
      <c r="F98" s="181"/>
      <c r="G98" s="182">
        <f>ROUND(E98*F98,2)</f>
        <v>0</v>
      </c>
      <c r="H98" s="181"/>
      <c r="I98" s="182">
        <f>ROUND(E98*H98,2)</f>
        <v>0</v>
      </c>
      <c r="J98" s="181"/>
      <c r="K98" s="182">
        <f>ROUND(E98*J98,2)</f>
        <v>0</v>
      </c>
      <c r="L98" s="182">
        <v>21</v>
      </c>
      <c r="M98" s="182">
        <f>G98*(1+L98/100)</f>
        <v>0</v>
      </c>
      <c r="N98" s="180">
        <v>0</v>
      </c>
      <c r="O98" s="180">
        <f>ROUND(E98*N98,2)</f>
        <v>0</v>
      </c>
      <c r="P98" s="180">
        <v>0</v>
      </c>
      <c r="Q98" s="180">
        <f>ROUND(E98*P98,2)</f>
        <v>0</v>
      </c>
      <c r="R98" s="182"/>
      <c r="S98" s="182" t="s">
        <v>117</v>
      </c>
      <c r="T98" s="182" t="s">
        <v>126</v>
      </c>
      <c r="U98" s="182">
        <v>0</v>
      </c>
      <c r="V98" s="182">
        <f>ROUND(E98*U98,2)</f>
        <v>0</v>
      </c>
      <c r="W98" s="182"/>
      <c r="X98" s="183" t="s">
        <v>294</v>
      </c>
      <c r="Y98" s="151"/>
      <c r="Z98" s="151"/>
      <c r="AA98" s="151"/>
      <c r="AB98" s="151"/>
      <c r="AC98" s="151"/>
      <c r="AD98" s="151"/>
      <c r="AE98" s="151"/>
      <c r="AF98" s="151"/>
      <c r="AG98" s="151" t="s">
        <v>298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4" t="s">
        <v>112</v>
      </c>
      <c r="B99" s="165" t="s">
        <v>85</v>
      </c>
      <c r="C99" s="186" t="s">
        <v>30</v>
      </c>
      <c r="D99" s="166"/>
      <c r="E99" s="167"/>
      <c r="F99" s="168"/>
      <c r="G99" s="168">
        <f>SUMIF(AG100:AG103,"&lt;&gt;NOR",G100:G103)</f>
        <v>0</v>
      </c>
      <c r="H99" s="168"/>
      <c r="I99" s="168">
        <f>SUM(I100:I103)</f>
        <v>0</v>
      </c>
      <c r="J99" s="168"/>
      <c r="K99" s="168">
        <f>SUM(K100:K103)</f>
        <v>0</v>
      </c>
      <c r="L99" s="168"/>
      <c r="M99" s="168">
        <f>SUM(M100:M103)</f>
        <v>0</v>
      </c>
      <c r="N99" s="167"/>
      <c r="O99" s="167">
        <f>SUM(O100:O103)</f>
        <v>0</v>
      </c>
      <c r="P99" s="167"/>
      <c r="Q99" s="167">
        <f>SUM(Q100:Q103)</f>
        <v>0</v>
      </c>
      <c r="R99" s="168"/>
      <c r="S99" s="168"/>
      <c r="T99" s="168"/>
      <c r="U99" s="168"/>
      <c r="V99" s="168">
        <f>SUM(V100:V103)</f>
        <v>0</v>
      </c>
      <c r="W99" s="168"/>
      <c r="X99" s="169"/>
      <c r="AG99" t="s">
        <v>113</v>
      </c>
    </row>
    <row r="100" spans="1:60" outlineLevel="1" x14ac:dyDescent="0.2">
      <c r="A100" s="177">
        <v>80</v>
      </c>
      <c r="B100" s="178" t="s">
        <v>299</v>
      </c>
      <c r="C100" s="187" t="s">
        <v>300</v>
      </c>
      <c r="D100" s="179" t="s">
        <v>129</v>
      </c>
      <c r="E100" s="180">
        <v>4</v>
      </c>
      <c r="F100" s="181"/>
      <c r="G100" s="182">
        <f>ROUND(E100*F100,2)</f>
        <v>0</v>
      </c>
      <c r="H100" s="181"/>
      <c r="I100" s="182">
        <f>ROUND(E100*H100,2)</f>
        <v>0</v>
      </c>
      <c r="J100" s="181"/>
      <c r="K100" s="182">
        <f>ROUND(E100*J100,2)</f>
        <v>0</v>
      </c>
      <c r="L100" s="182">
        <v>21</v>
      </c>
      <c r="M100" s="182">
        <f>G100*(1+L100/100)</f>
        <v>0</v>
      </c>
      <c r="N100" s="180">
        <v>0</v>
      </c>
      <c r="O100" s="180">
        <f>ROUND(E100*N100,2)</f>
        <v>0</v>
      </c>
      <c r="P100" s="180">
        <v>0</v>
      </c>
      <c r="Q100" s="180">
        <f>ROUND(E100*P100,2)</f>
        <v>0</v>
      </c>
      <c r="R100" s="182"/>
      <c r="S100" s="182" t="s">
        <v>117</v>
      </c>
      <c r="T100" s="182" t="s">
        <v>126</v>
      </c>
      <c r="U100" s="182">
        <v>0</v>
      </c>
      <c r="V100" s="182">
        <f>ROUND(E100*U100,2)</f>
        <v>0</v>
      </c>
      <c r="W100" s="182"/>
      <c r="X100" s="183" t="s">
        <v>301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302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7">
        <v>81</v>
      </c>
      <c r="B101" s="178" t="s">
        <v>303</v>
      </c>
      <c r="C101" s="187" t="s">
        <v>304</v>
      </c>
      <c r="D101" s="179" t="s">
        <v>293</v>
      </c>
      <c r="E101" s="180">
        <v>1</v>
      </c>
      <c r="F101" s="181"/>
      <c r="G101" s="182">
        <f>ROUND(E101*F101,2)</f>
        <v>0</v>
      </c>
      <c r="H101" s="181"/>
      <c r="I101" s="182">
        <f>ROUND(E101*H101,2)</f>
        <v>0</v>
      </c>
      <c r="J101" s="181"/>
      <c r="K101" s="182">
        <f>ROUND(E101*J101,2)</f>
        <v>0</v>
      </c>
      <c r="L101" s="182">
        <v>21</v>
      </c>
      <c r="M101" s="182">
        <f>G101*(1+L101/100)</f>
        <v>0</v>
      </c>
      <c r="N101" s="180">
        <v>0</v>
      </c>
      <c r="O101" s="180">
        <f>ROUND(E101*N101,2)</f>
        <v>0</v>
      </c>
      <c r="P101" s="180">
        <v>0</v>
      </c>
      <c r="Q101" s="180">
        <f>ROUND(E101*P101,2)</f>
        <v>0</v>
      </c>
      <c r="R101" s="182"/>
      <c r="S101" s="182" t="s">
        <v>117</v>
      </c>
      <c r="T101" s="182" t="s">
        <v>126</v>
      </c>
      <c r="U101" s="182">
        <v>0</v>
      </c>
      <c r="V101" s="182">
        <f>ROUND(E101*U101,2)</f>
        <v>0</v>
      </c>
      <c r="W101" s="182"/>
      <c r="X101" s="183" t="s">
        <v>305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306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7">
        <v>82</v>
      </c>
      <c r="B102" s="178" t="s">
        <v>307</v>
      </c>
      <c r="C102" s="187" t="s">
        <v>308</v>
      </c>
      <c r="D102" s="179" t="s">
        <v>293</v>
      </c>
      <c r="E102" s="180">
        <v>1</v>
      </c>
      <c r="F102" s="181"/>
      <c r="G102" s="182">
        <f>ROUND(E102*F102,2)</f>
        <v>0</v>
      </c>
      <c r="H102" s="181"/>
      <c r="I102" s="182">
        <f>ROUND(E102*H102,2)</f>
        <v>0</v>
      </c>
      <c r="J102" s="181"/>
      <c r="K102" s="182">
        <f>ROUND(E102*J102,2)</f>
        <v>0</v>
      </c>
      <c r="L102" s="182">
        <v>21</v>
      </c>
      <c r="M102" s="182">
        <f>G102*(1+L102/100)</f>
        <v>0</v>
      </c>
      <c r="N102" s="180">
        <v>0</v>
      </c>
      <c r="O102" s="180">
        <f>ROUND(E102*N102,2)</f>
        <v>0</v>
      </c>
      <c r="P102" s="180">
        <v>0</v>
      </c>
      <c r="Q102" s="180">
        <f>ROUND(E102*P102,2)</f>
        <v>0</v>
      </c>
      <c r="R102" s="182"/>
      <c r="S102" s="182" t="s">
        <v>117</v>
      </c>
      <c r="T102" s="182" t="s">
        <v>126</v>
      </c>
      <c r="U102" s="182">
        <v>0</v>
      </c>
      <c r="V102" s="182">
        <f>ROUND(E102*U102,2)</f>
        <v>0</v>
      </c>
      <c r="W102" s="182"/>
      <c r="X102" s="183" t="s">
        <v>294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309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0">
        <v>83</v>
      </c>
      <c r="B103" s="171" t="s">
        <v>310</v>
      </c>
      <c r="C103" s="188" t="s">
        <v>311</v>
      </c>
      <c r="D103" s="172" t="s">
        <v>293</v>
      </c>
      <c r="E103" s="173">
        <v>1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21</v>
      </c>
      <c r="M103" s="175">
        <f>G103*(1+L103/100)</f>
        <v>0</v>
      </c>
      <c r="N103" s="173">
        <v>0</v>
      </c>
      <c r="O103" s="173">
        <f>ROUND(E103*N103,2)</f>
        <v>0</v>
      </c>
      <c r="P103" s="173">
        <v>0</v>
      </c>
      <c r="Q103" s="173">
        <f>ROUND(E103*P103,2)</f>
        <v>0</v>
      </c>
      <c r="R103" s="175"/>
      <c r="S103" s="175" t="s">
        <v>125</v>
      </c>
      <c r="T103" s="175" t="s">
        <v>126</v>
      </c>
      <c r="U103" s="175">
        <v>0</v>
      </c>
      <c r="V103" s="175">
        <f>ROUND(E103*U103,2)</f>
        <v>0</v>
      </c>
      <c r="W103" s="175"/>
      <c r="X103" s="176" t="s">
        <v>294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309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x14ac:dyDescent="0.2">
      <c r="A104" s="3"/>
      <c r="B104" s="4"/>
      <c r="C104" s="190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99</v>
      </c>
    </row>
    <row r="105" spans="1:60" x14ac:dyDescent="0.2">
      <c r="A105" s="154"/>
      <c r="B105" s="155" t="s">
        <v>31</v>
      </c>
      <c r="C105" s="191"/>
      <c r="D105" s="156"/>
      <c r="E105" s="157"/>
      <c r="F105" s="157"/>
      <c r="G105" s="185">
        <f>G8+G20+G32+G36+G46+G52+G68+G75+G79+G82+G93+G96+G99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312</v>
      </c>
    </row>
    <row r="106" spans="1:60" x14ac:dyDescent="0.2">
      <c r="A106" s="3"/>
      <c r="B106" s="4"/>
      <c r="C106" s="190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x14ac:dyDescent="0.2">
      <c r="A107" s="3"/>
      <c r="B107" s="4"/>
      <c r="C107" s="190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255" t="s">
        <v>313</v>
      </c>
      <c r="B108" s="255"/>
      <c r="C108" s="256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A109" s="257"/>
      <c r="B109" s="258"/>
      <c r="C109" s="259"/>
      <c r="D109" s="258"/>
      <c r="E109" s="258"/>
      <c r="F109" s="258"/>
      <c r="G109" s="260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G109" t="s">
        <v>314</v>
      </c>
    </row>
    <row r="110" spans="1:60" x14ac:dyDescent="0.2">
      <c r="A110" s="261"/>
      <c r="B110" s="262"/>
      <c r="C110" s="263"/>
      <c r="D110" s="262"/>
      <c r="E110" s="262"/>
      <c r="F110" s="262"/>
      <c r="G110" s="264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">
      <c r="A111" s="261"/>
      <c r="B111" s="262"/>
      <c r="C111" s="263"/>
      <c r="D111" s="262"/>
      <c r="E111" s="262"/>
      <c r="F111" s="262"/>
      <c r="G111" s="26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261"/>
      <c r="B112" s="262"/>
      <c r="C112" s="263"/>
      <c r="D112" s="262"/>
      <c r="E112" s="262"/>
      <c r="F112" s="262"/>
      <c r="G112" s="264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65"/>
      <c r="B113" s="266"/>
      <c r="C113" s="267"/>
      <c r="D113" s="266"/>
      <c r="E113" s="266"/>
      <c r="F113" s="266"/>
      <c r="G113" s="268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3"/>
      <c r="B114" s="4"/>
      <c r="C114" s="190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C115" s="192"/>
      <c r="D115" s="10"/>
      <c r="AG115" t="s">
        <v>315</v>
      </c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DWGbczBrFPvGN3yBnZz7Ml4L5bJnGzyFFR15oQC6vzV4SVQHs6jlrYOtJnXcYOWp2YQlVtl9X8EHgN2bFFLRg==" saltValue="5ySd54y8ZH7gZ4K71e+efA==" spinCount="100000" sheet="1"/>
  <mergeCells count="6">
    <mergeCell ref="A109:G113"/>
    <mergeCell ref="A1:G1"/>
    <mergeCell ref="C2:G2"/>
    <mergeCell ref="C3:G3"/>
    <mergeCell ref="C4:G4"/>
    <mergeCell ref="A108:C10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37" sqref="F37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4" max="24" width="15.7109375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7</v>
      </c>
      <c r="B1" s="248"/>
      <c r="C1" s="248"/>
      <c r="D1" s="248"/>
      <c r="E1" s="248"/>
      <c r="F1" s="248"/>
      <c r="G1" s="248"/>
      <c r="AG1" t="s">
        <v>86</v>
      </c>
    </row>
    <row r="2" spans="1:60" ht="24.95" customHeight="1" x14ac:dyDescent="0.2">
      <c r="A2" s="143" t="s">
        <v>8</v>
      </c>
      <c r="B2" s="49" t="s">
        <v>44</v>
      </c>
      <c r="C2" s="249" t="s">
        <v>45</v>
      </c>
      <c r="D2" s="250"/>
      <c r="E2" s="250"/>
      <c r="F2" s="250"/>
      <c r="G2" s="251"/>
      <c r="AG2" t="s">
        <v>87</v>
      </c>
    </row>
    <row r="3" spans="1:60" ht="24.95" customHeight="1" x14ac:dyDescent="0.2">
      <c r="A3" s="143" t="s">
        <v>9</v>
      </c>
      <c r="B3" s="49" t="s">
        <v>47</v>
      </c>
      <c r="C3" s="249" t="s">
        <v>48</v>
      </c>
      <c r="D3" s="250"/>
      <c r="E3" s="250"/>
      <c r="F3" s="250"/>
      <c r="G3" s="251"/>
      <c r="AC3" s="125" t="s">
        <v>88</v>
      </c>
      <c r="AG3" t="s">
        <v>89</v>
      </c>
    </row>
    <row r="4" spans="1:60" ht="24.95" customHeight="1" x14ac:dyDescent="0.2">
      <c r="A4" s="144" t="s">
        <v>10</v>
      </c>
      <c r="B4" s="145" t="s">
        <v>51</v>
      </c>
      <c r="C4" s="252" t="s">
        <v>52</v>
      </c>
      <c r="D4" s="253"/>
      <c r="E4" s="253"/>
      <c r="F4" s="253"/>
      <c r="G4" s="254"/>
      <c r="AG4" t="s">
        <v>90</v>
      </c>
    </row>
    <row r="5" spans="1:60" x14ac:dyDescent="0.2">
      <c r="D5" s="10"/>
    </row>
    <row r="6" spans="1:60" ht="38.25" x14ac:dyDescent="0.2">
      <c r="A6" s="147" t="s">
        <v>91</v>
      </c>
      <c r="B6" s="149" t="s">
        <v>92</v>
      </c>
      <c r="C6" s="149" t="s">
        <v>93</v>
      </c>
      <c r="D6" s="148" t="s">
        <v>94</v>
      </c>
      <c r="E6" s="147" t="s">
        <v>95</v>
      </c>
      <c r="F6" s="146" t="s">
        <v>96</v>
      </c>
      <c r="G6" s="147" t="s">
        <v>31</v>
      </c>
      <c r="H6" s="150" t="s">
        <v>32</v>
      </c>
      <c r="I6" s="150" t="s">
        <v>97</v>
      </c>
      <c r="J6" s="150" t="s">
        <v>33</v>
      </c>
      <c r="K6" s="150" t="s">
        <v>98</v>
      </c>
      <c r="L6" s="150" t="s">
        <v>99</v>
      </c>
      <c r="M6" s="150" t="s">
        <v>100</v>
      </c>
      <c r="N6" s="150" t="s">
        <v>101</v>
      </c>
      <c r="O6" s="150" t="s">
        <v>102</v>
      </c>
      <c r="P6" s="150" t="s">
        <v>103</v>
      </c>
      <c r="Q6" s="150" t="s">
        <v>104</v>
      </c>
      <c r="R6" s="150" t="s">
        <v>105</v>
      </c>
      <c r="S6" s="150" t="s">
        <v>106</v>
      </c>
      <c r="T6" s="150" t="s">
        <v>107</v>
      </c>
      <c r="U6" s="150" t="s">
        <v>108</v>
      </c>
      <c r="V6" s="150" t="s">
        <v>109</v>
      </c>
      <c r="W6" s="150" t="s">
        <v>110</v>
      </c>
      <c r="X6" s="150" t="s">
        <v>111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ht="25.5" x14ac:dyDescent="0.2">
      <c r="A8" s="164" t="s">
        <v>112</v>
      </c>
      <c r="B8" s="165" t="s">
        <v>57</v>
      </c>
      <c r="C8" s="186" t="s">
        <v>58</v>
      </c>
      <c r="D8" s="166"/>
      <c r="E8" s="167"/>
      <c r="F8" s="168"/>
      <c r="G8" s="168">
        <f>SUMIF(AG9:AG9,"&lt;&gt;NOR",G9:G9)</f>
        <v>0</v>
      </c>
      <c r="H8" s="168"/>
      <c r="I8" s="168">
        <f>SUM(I9:I9)</f>
        <v>0</v>
      </c>
      <c r="J8" s="168"/>
      <c r="K8" s="168">
        <f>SUM(K9:K9)</f>
        <v>0</v>
      </c>
      <c r="L8" s="168"/>
      <c r="M8" s="168">
        <f>SUM(M9:M9)</f>
        <v>0</v>
      </c>
      <c r="N8" s="167"/>
      <c r="O8" s="167">
        <f>SUM(O9:O9)</f>
        <v>0</v>
      </c>
      <c r="P8" s="167"/>
      <c r="Q8" s="167">
        <f>SUM(Q9:Q9)</f>
        <v>0</v>
      </c>
      <c r="R8" s="168"/>
      <c r="S8" s="168"/>
      <c r="T8" s="168"/>
      <c r="U8" s="168"/>
      <c r="V8" s="168">
        <f>SUM(V9:V9)</f>
        <v>0.78</v>
      </c>
      <c r="W8" s="168"/>
      <c r="X8" s="169"/>
      <c r="AG8" t="s">
        <v>113</v>
      </c>
    </row>
    <row r="9" spans="1:60" outlineLevel="1" x14ac:dyDescent="0.2">
      <c r="A9" s="177">
        <v>1</v>
      </c>
      <c r="B9" s="178" t="s">
        <v>316</v>
      </c>
      <c r="C9" s="187" t="s">
        <v>317</v>
      </c>
      <c r="D9" s="179" t="s">
        <v>116</v>
      </c>
      <c r="E9" s="180">
        <v>39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21</v>
      </c>
      <c r="M9" s="182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2"/>
      <c r="S9" s="182" t="s">
        <v>117</v>
      </c>
      <c r="T9" s="182" t="s">
        <v>117</v>
      </c>
      <c r="U9" s="182">
        <v>0.02</v>
      </c>
      <c r="V9" s="182">
        <f>ROUND(E9*U9,2)</f>
        <v>0.78</v>
      </c>
      <c r="W9" s="182"/>
      <c r="X9" s="183" t="s">
        <v>118</v>
      </c>
      <c r="Y9" s="151"/>
      <c r="Z9" s="151"/>
      <c r="AA9" s="151"/>
      <c r="AB9" s="151"/>
      <c r="AC9" s="151"/>
      <c r="AD9" s="151"/>
      <c r="AE9" s="151"/>
      <c r="AF9" s="151"/>
      <c r="AG9" s="151" t="s">
        <v>119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4" t="s">
        <v>112</v>
      </c>
      <c r="B10" s="165" t="s">
        <v>59</v>
      </c>
      <c r="C10" s="186" t="s">
        <v>60</v>
      </c>
      <c r="D10" s="166"/>
      <c r="E10" s="167"/>
      <c r="F10" s="168"/>
      <c r="G10" s="168">
        <f>SUMIF(AG11:AG12,"&lt;&gt;NOR",G11:G12)</f>
        <v>0</v>
      </c>
      <c r="H10" s="168"/>
      <c r="I10" s="168">
        <f>SUM(I11:I12)</f>
        <v>0</v>
      </c>
      <c r="J10" s="168"/>
      <c r="K10" s="168">
        <f>SUM(K11:K12)</f>
        <v>0</v>
      </c>
      <c r="L10" s="168"/>
      <c r="M10" s="168">
        <f>SUM(M11:M12)</f>
        <v>0</v>
      </c>
      <c r="N10" s="167"/>
      <c r="O10" s="167">
        <f>SUM(O11:O12)</f>
        <v>0</v>
      </c>
      <c r="P10" s="167"/>
      <c r="Q10" s="167">
        <f>SUM(Q11:Q12)</f>
        <v>9.9999999999999992E-2</v>
      </c>
      <c r="R10" s="168"/>
      <c r="S10" s="168"/>
      <c r="T10" s="168"/>
      <c r="U10" s="168"/>
      <c r="V10" s="168">
        <f>SUM(V11:V12)</f>
        <v>7.78</v>
      </c>
      <c r="W10" s="168"/>
      <c r="X10" s="169"/>
      <c r="AG10" t="s">
        <v>113</v>
      </c>
    </row>
    <row r="11" spans="1:60" ht="22.5" outlineLevel="1" x14ac:dyDescent="0.2">
      <c r="A11" s="177">
        <v>2</v>
      </c>
      <c r="B11" s="178" t="s">
        <v>318</v>
      </c>
      <c r="C11" s="187" t="s">
        <v>319</v>
      </c>
      <c r="D11" s="179" t="s">
        <v>116</v>
      </c>
      <c r="E11" s="180">
        <v>36</v>
      </c>
      <c r="F11" s="181"/>
      <c r="G11" s="182">
        <f>ROUND(E11*F11,2)</f>
        <v>0</v>
      </c>
      <c r="H11" s="181"/>
      <c r="I11" s="182">
        <f>ROUND(E11*H11,2)</f>
        <v>0</v>
      </c>
      <c r="J11" s="181"/>
      <c r="K11" s="182">
        <f>ROUND(E11*J11,2)</f>
        <v>0</v>
      </c>
      <c r="L11" s="182">
        <v>21</v>
      </c>
      <c r="M11" s="182">
        <f>G11*(1+L11/100)</f>
        <v>0</v>
      </c>
      <c r="N11" s="180">
        <v>0</v>
      </c>
      <c r="O11" s="180">
        <f>ROUND(E11*N11,2)</f>
        <v>0</v>
      </c>
      <c r="P11" s="180">
        <v>2.3999999999999998E-3</v>
      </c>
      <c r="Q11" s="180">
        <f>ROUND(E11*P11,2)</f>
        <v>0.09</v>
      </c>
      <c r="R11" s="182"/>
      <c r="S11" s="182" t="s">
        <v>117</v>
      </c>
      <c r="T11" s="182" t="s">
        <v>117</v>
      </c>
      <c r="U11" s="182">
        <v>0.2</v>
      </c>
      <c r="V11" s="182">
        <f>ROUND(E11*U11,2)</f>
        <v>7.2</v>
      </c>
      <c r="W11" s="182"/>
      <c r="X11" s="183" t="s">
        <v>118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119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7">
        <v>3</v>
      </c>
      <c r="B12" s="178" t="s">
        <v>320</v>
      </c>
      <c r="C12" s="187" t="s">
        <v>321</v>
      </c>
      <c r="D12" s="179" t="s">
        <v>116</v>
      </c>
      <c r="E12" s="180">
        <v>2.9</v>
      </c>
      <c r="F12" s="181"/>
      <c r="G12" s="182">
        <f>ROUND(E12*F12,2)</f>
        <v>0</v>
      </c>
      <c r="H12" s="181"/>
      <c r="I12" s="182">
        <f>ROUND(E12*H12,2)</f>
        <v>0</v>
      </c>
      <c r="J12" s="181"/>
      <c r="K12" s="182">
        <f>ROUND(E12*J12,2)</f>
        <v>0</v>
      </c>
      <c r="L12" s="182">
        <v>21</v>
      </c>
      <c r="M12" s="182">
        <f>G12*(1+L12/100)</f>
        <v>0</v>
      </c>
      <c r="N12" s="180">
        <v>0</v>
      </c>
      <c r="O12" s="180">
        <f>ROUND(E12*N12,2)</f>
        <v>0</v>
      </c>
      <c r="P12" s="180">
        <v>2.0999999999999999E-3</v>
      </c>
      <c r="Q12" s="180">
        <f>ROUND(E12*P12,2)</f>
        <v>0.01</v>
      </c>
      <c r="R12" s="182"/>
      <c r="S12" s="182" t="s">
        <v>117</v>
      </c>
      <c r="T12" s="182" t="s">
        <v>117</v>
      </c>
      <c r="U12" s="182">
        <v>0.2</v>
      </c>
      <c r="V12" s="182">
        <f>ROUND(E12*U12,2)</f>
        <v>0.57999999999999996</v>
      </c>
      <c r="W12" s="182"/>
      <c r="X12" s="183" t="s">
        <v>118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119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">
      <c r="A13" s="164" t="s">
        <v>112</v>
      </c>
      <c r="B13" s="165" t="s">
        <v>65</v>
      </c>
      <c r="C13" s="186" t="s">
        <v>66</v>
      </c>
      <c r="D13" s="166"/>
      <c r="E13" s="167"/>
      <c r="F13" s="168"/>
      <c r="G13" s="168">
        <f>SUMIF(AG14:AG20,"&lt;&gt;NOR",G14:G20)</f>
        <v>0</v>
      </c>
      <c r="H13" s="168"/>
      <c r="I13" s="168">
        <f>SUM(I14:I20)</f>
        <v>0</v>
      </c>
      <c r="J13" s="168"/>
      <c r="K13" s="168">
        <f>SUM(K14:K20)</f>
        <v>0</v>
      </c>
      <c r="L13" s="168"/>
      <c r="M13" s="168">
        <f>SUM(M14:M20)</f>
        <v>0</v>
      </c>
      <c r="N13" s="167"/>
      <c r="O13" s="167">
        <f>SUM(O14:O20)</f>
        <v>0.01</v>
      </c>
      <c r="P13" s="167"/>
      <c r="Q13" s="167">
        <f>SUM(Q14:Q20)</f>
        <v>1.46</v>
      </c>
      <c r="R13" s="168"/>
      <c r="S13" s="168"/>
      <c r="T13" s="168"/>
      <c r="U13" s="168"/>
      <c r="V13" s="168">
        <f>SUM(V14:V20)</f>
        <v>25.43</v>
      </c>
      <c r="W13" s="168"/>
      <c r="X13" s="169"/>
      <c r="AG13" t="s">
        <v>113</v>
      </c>
    </row>
    <row r="14" spans="1:60" ht="22.5" outlineLevel="1" x14ac:dyDescent="0.2">
      <c r="A14" s="177">
        <v>4</v>
      </c>
      <c r="B14" s="178" t="s">
        <v>322</v>
      </c>
      <c r="C14" s="187" t="s">
        <v>323</v>
      </c>
      <c r="D14" s="179" t="s">
        <v>187</v>
      </c>
      <c r="E14" s="180">
        <v>2</v>
      </c>
      <c r="F14" s="181"/>
      <c r="G14" s="182">
        <f t="shared" ref="G14:G20" si="0">ROUND(E14*F14,2)</f>
        <v>0</v>
      </c>
      <c r="H14" s="181"/>
      <c r="I14" s="182">
        <f t="shared" ref="I14:I20" si="1">ROUND(E14*H14,2)</f>
        <v>0</v>
      </c>
      <c r="J14" s="181"/>
      <c r="K14" s="182">
        <f t="shared" ref="K14:K20" si="2">ROUND(E14*J14,2)</f>
        <v>0</v>
      </c>
      <c r="L14" s="182">
        <v>21</v>
      </c>
      <c r="M14" s="182">
        <f t="shared" ref="M14:M20" si="3">G14*(1+L14/100)</f>
        <v>0</v>
      </c>
      <c r="N14" s="180">
        <v>0</v>
      </c>
      <c r="O14" s="180">
        <f t="shared" ref="O14:O20" si="4">ROUND(E14*N14,2)</f>
        <v>0</v>
      </c>
      <c r="P14" s="180">
        <v>0.70920000000000005</v>
      </c>
      <c r="Q14" s="180">
        <f t="shared" ref="Q14:Q20" si="5">ROUND(E14*P14,2)</f>
        <v>1.42</v>
      </c>
      <c r="R14" s="182"/>
      <c r="S14" s="182" t="s">
        <v>117</v>
      </c>
      <c r="T14" s="182" t="s">
        <v>117</v>
      </c>
      <c r="U14" s="182">
        <v>3.6850000000000001</v>
      </c>
      <c r="V14" s="182">
        <f t="shared" ref="V14:V20" si="6">ROUND(E14*U14,2)</f>
        <v>7.37</v>
      </c>
      <c r="W14" s="182"/>
      <c r="X14" s="183" t="s">
        <v>118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119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7">
        <v>5</v>
      </c>
      <c r="B15" s="178" t="s">
        <v>324</v>
      </c>
      <c r="C15" s="187" t="s">
        <v>325</v>
      </c>
      <c r="D15" s="179" t="s">
        <v>187</v>
      </c>
      <c r="E15" s="180">
        <v>2</v>
      </c>
      <c r="F15" s="181"/>
      <c r="G15" s="182">
        <f t="shared" si="0"/>
        <v>0</v>
      </c>
      <c r="H15" s="181"/>
      <c r="I15" s="182">
        <f t="shared" si="1"/>
        <v>0</v>
      </c>
      <c r="J15" s="181"/>
      <c r="K15" s="182">
        <f t="shared" si="2"/>
        <v>0</v>
      </c>
      <c r="L15" s="182">
        <v>21</v>
      </c>
      <c r="M15" s="182">
        <f t="shared" si="3"/>
        <v>0</v>
      </c>
      <c r="N15" s="180">
        <v>6.1399999999999996E-3</v>
      </c>
      <c r="O15" s="180">
        <f t="shared" si="4"/>
        <v>0.01</v>
      </c>
      <c r="P15" s="180">
        <v>0</v>
      </c>
      <c r="Q15" s="180">
        <f t="shared" si="5"/>
        <v>0</v>
      </c>
      <c r="R15" s="182"/>
      <c r="S15" s="182" t="s">
        <v>117</v>
      </c>
      <c r="T15" s="182" t="s">
        <v>117</v>
      </c>
      <c r="U15" s="182">
        <v>3.54</v>
      </c>
      <c r="V15" s="182">
        <f t="shared" si="6"/>
        <v>7.08</v>
      </c>
      <c r="W15" s="182"/>
      <c r="X15" s="183" t="s">
        <v>118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119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7">
        <v>6</v>
      </c>
      <c r="B16" s="178" t="s">
        <v>326</v>
      </c>
      <c r="C16" s="187" t="s">
        <v>327</v>
      </c>
      <c r="D16" s="179" t="s">
        <v>187</v>
      </c>
      <c r="E16" s="180">
        <v>2</v>
      </c>
      <c r="F16" s="181"/>
      <c r="G16" s="182">
        <f t="shared" si="0"/>
        <v>0</v>
      </c>
      <c r="H16" s="181"/>
      <c r="I16" s="182">
        <f t="shared" si="1"/>
        <v>0</v>
      </c>
      <c r="J16" s="181"/>
      <c r="K16" s="182">
        <f t="shared" si="2"/>
        <v>0</v>
      </c>
      <c r="L16" s="182">
        <v>21</v>
      </c>
      <c r="M16" s="182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2"/>
      <c r="S16" s="182" t="s">
        <v>117</v>
      </c>
      <c r="T16" s="182" t="s">
        <v>117</v>
      </c>
      <c r="U16" s="182">
        <v>1.46</v>
      </c>
      <c r="V16" s="182">
        <f t="shared" si="6"/>
        <v>2.92</v>
      </c>
      <c r="W16" s="182"/>
      <c r="X16" s="183" t="s">
        <v>118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119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7">
        <v>7</v>
      </c>
      <c r="B17" s="178" t="s">
        <v>328</v>
      </c>
      <c r="C17" s="187" t="s">
        <v>329</v>
      </c>
      <c r="D17" s="179" t="s">
        <v>187</v>
      </c>
      <c r="E17" s="180">
        <v>2</v>
      </c>
      <c r="F17" s="181"/>
      <c r="G17" s="182">
        <f t="shared" si="0"/>
        <v>0</v>
      </c>
      <c r="H17" s="181"/>
      <c r="I17" s="182">
        <f t="shared" si="1"/>
        <v>0</v>
      </c>
      <c r="J17" s="181"/>
      <c r="K17" s="182">
        <f t="shared" si="2"/>
        <v>0</v>
      </c>
      <c r="L17" s="182">
        <v>21</v>
      </c>
      <c r="M17" s="182">
        <f t="shared" si="3"/>
        <v>0</v>
      </c>
      <c r="N17" s="180">
        <v>0</v>
      </c>
      <c r="O17" s="180">
        <f t="shared" si="4"/>
        <v>0</v>
      </c>
      <c r="P17" s="180">
        <v>0</v>
      </c>
      <c r="Q17" s="180">
        <f t="shared" si="5"/>
        <v>0</v>
      </c>
      <c r="R17" s="182"/>
      <c r="S17" s="182" t="s">
        <v>117</v>
      </c>
      <c r="T17" s="182" t="s">
        <v>117</v>
      </c>
      <c r="U17" s="182">
        <v>3.57</v>
      </c>
      <c r="V17" s="182">
        <f t="shared" si="6"/>
        <v>7.14</v>
      </c>
      <c r="W17" s="182"/>
      <c r="X17" s="183" t="s">
        <v>118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119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77">
        <v>8</v>
      </c>
      <c r="B18" s="178" t="s">
        <v>330</v>
      </c>
      <c r="C18" s="187" t="s">
        <v>331</v>
      </c>
      <c r="D18" s="179" t="s">
        <v>187</v>
      </c>
      <c r="E18" s="180">
        <v>2</v>
      </c>
      <c r="F18" s="181"/>
      <c r="G18" s="182">
        <f t="shared" si="0"/>
        <v>0</v>
      </c>
      <c r="H18" s="181"/>
      <c r="I18" s="182">
        <f t="shared" si="1"/>
        <v>0</v>
      </c>
      <c r="J18" s="181"/>
      <c r="K18" s="182">
        <f t="shared" si="2"/>
        <v>0</v>
      </c>
      <c r="L18" s="182">
        <v>21</v>
      </c>
      <c r="M18" s="182">
        <f t="shared" si="3"/>
        <v>0</v>
      </c>
      <c r="N18" s="180">
        <v>6.9999999999999994E-5</v>
      </c>
      <c r="O18" s="180">
        <f t="shared" si="4"/>
        <v>0</v>
      </c>
      <c r="P18" s="180">
        <v>2.1000000000000001E-2</v>
      </c>
      <c r="Q18" s="180">
        <f t="shared" si="5"/>
        <v>0.04</v>
      </c>
      <c r="R18" s="182"/>
      <c r="S18" s="182" t="s">
        <v>117</v>
      </c>
      <c r="T18" s="182" t="s">
        <v>117</v>
      </c>
      <c r="U18" s="182">
        <v>0.43</v>
      </c>
      <c r="V18" s="182">
        <f t="shared" si="6"/>
        <v>0.86</v>
      </c>
      <c r="W18" s="182"/>
      <c r="X18" s="183" t="s">
        <v>118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119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7">
        <v>9</v>
      </c>
      <c r="B19" s="178" t="s">
        <v>332</v>
      </c>
      <c r="C19" s="187" t="s">
        <v>195</v>
      </c>
      <c r="D19" s="179" t="s">
        <v>333</v>
      </c>
      <c r="E19" s="180">
        <v>1.242E-2</v>
      </c>
      <c r="F19" s="181"/>
      <c r="G19" s="182">
        <f t="shared" si="0"/>
        <v>0</v>
      </c>
      <c r="H19" s="181"/>
      <c r="I19" s="182">
        <f t="shared" si="1"/>
        <v>0</v>
      </c>
      <c r="J19" s="181"/>
      <c r="K19" s="182">
        <f t="shared" si="2"/>
        <v>0</v>
      </c>
      <c r="L19" s="182">
        <v>21</v>
      </c>
      <c r="M19" s="182">
        <f t="shared" si="3"/>
        <v>0</v>
      </c>
      <c r="N19" s="180">
        <v>0</v>
      </c>
      <c r="O19" s="180">
        <f t="shared" si="4"/>
        <v>0</v>
      </c>
      <c r="P19" s="180">
        <v>0</v>
      </c>
      <c r="Q19" s="180">
        <f t="shared" si="5"/>
        <v>0</v>
      </c>
      <c r="R19" s="182"/>
      <c r="S19" s="182" t="s">
        <v>117</v>
      </c>
      <c r="T19" s="182" t="s">
        <v>117</v>
      </c>
      <c r="U19" s="182">
        <v>4.0430000000000001</v>
      </c>
      <c r="V19" s="182">
        <f t="shared" si="6"/>
        <v>0.05</v>
      </c>
      <c r="W19" s="182"/>
      <c r="X19" s="183" t="s">
        <v>146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147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7">
        <v>10</v>
      </c>
      <c r="B20" s="178" t="s">
        <v>334</v>
      </c>
      <c r="C20" s="187" t="s">
        <v>197</v>
      </c>
      <c r="D20" s="179" t="s">
        <v>333</v>
      </c>
      <c r="E20" s="180">
        <v>1.242E-2</v>
      </c>
      <c r="F20" s="181"/>
      <c r="G20" s="182">
        <f t="shared" si="0"/>
        <v>0</v>
      </c>
      <c r="H20" s="181"/>
      <c r="I20" s="182">
        <f t="shared" si="1"/>
        <v>0</v>
      </c>
      <c r="J20" s="181"/>
      <c r="K20" s="182">
        <f t="shared" si="2"/>
        <v>0</v>
      </c>
      <c r="L20" s="182">
        <v>21</v>
      </c>
      <c r="M20" s="182">
        <f t="shared" si="3"/>
        <v>0</v>
      </c>
      <c r="N20" s="180">
        <v>0</v>
      </c>
      <c r="O20" s="180">
        <f t="shared" si="4"/>
        <v>0</v>
      </c>
      <c r="P20" s="180">
        <v>0</v>
      </c>
      <c r="Q20" s="180">
        <f t="shared" si="5"/>
        <v>0</v>
      </c>
      <c r="R20" s="182"/>
      <c r="S20" s="182" t="s">
        <v>117</v>
      </c>
      <c r="T20" s="182" t="s">
        <v>117</v>
      </c>
      <c r="U20" s="182">
        <v>0.48899999999999999</v>
      </c>
      <c r="V20" s="182">
        <f t="shared" si="6"/>
        <v>0.01</v>
      </c>
      <c r="W20" s="182"/>
      <c r="X20" s="183" t="s">
        <v>146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147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4" t="s">
        <v>112</v>
      </c>
      <c r="B21" s="165" t="s">
        <v>67</v>
      </c>
      <c r="C21" s="186" t="s">
        <v>68</v>
      </c>
      <c r="D21" s="166"/>
      <c r="E21" s="167"/>
      <c r="F21" s="168"/>
      <c r="G21" s="168">
        <f>SUMIF(AG22:AG26,"&lt;&gt;NOR",G22:G26)</f>
        <v>0</v>
      </c>
      <c r="H21" s="168"/>
      <c r="I21" s="168">
        <f>SUM(I22:I26)</f>
        <v>0</v>
      </c>
      <c r="J21" s="168"/>
      <c r="K21" s="168">
        <f>SUM(K22:K26)</f>
        <v>0</v>
      </c>
      <c r="L21" s="168"/>
      <c r="M21" s="168">
        <f>SUM(M22:M26)</f>
        <v>0</v>
      </c>
      <c r="N21" s="167"/>
      <c r="O21" s="167">
        <f>SUM(O22:O26)</f>
        <v>0</v>
      </c>
      <c r="P21" s="167"/>
      <c r="Q21" s="167">
        <f>SUM(Q22:Q26)</f>
        <v>0.08</v>
      </c>
      <c r="R21" s="168"/>
      <c r="S21" s="168"/>
      <c r="T21" s="168"/>
      <c r="U21" s="168"/>
      <c r="V21" s="168">
        <f>SUM(V22:V26)</f>
        <v>1.5700000000000003</v>
      </c>
      <c r="W21" s="168"/>
      <c r="X21" s="169"/>
      <c r="AG21" t="s">
        <v>113</v>
      </c>
    </row>
    <row r="22" spans="1:60" ht="22.5" outlineLevel="1" x14ac:dyDescent="0.2">
      <c r="A22" s="177">
        <v>11</v>
      </c>
      <c r="B22" s="178" t="s">
        <v>335</v>
      </c>
      <c r="C22" s="187" t="s">
        <v>336</v>
      </c>
      <c r="D22" s="179" t="s">
        <v>132</v>
      </c>
      <c r="E22" s="180">
        <v>2.4</v>
      </c>
      <c r="F22" s="181"/>
      <c r="G22" s="182">
        <f>ROUND(E22*F22,2)</f>
        <v>0</v>
      </c>
      <c r="H22" s="181"/>
      <c r="I22" s="182">
        <f>ROUND(E22*H22,2)</f>
        <v>0</v>
      </c>
      <c r="J22" s="181"/>
      <c r="K22" s="182">
        <f>ROUND(E22*J22,2)</f>
        <v>0</v>
      </c>
      <c r="L22" s="182">
        <v>21</v>
      </c>
      <c r="M22" s="182">
        <f>G22*(1+L22/100)</f>
        <v>0</v>
      </c>
      <c r="N22" s="180">
        <v>2.0000000000000002E-5</v>
      </c>
      <c r="O22" s="180">
        <f>ROUND(E22*N22,2)</f>
        <v>0</v>
      </c>
      <c r="P22" s="180">
        <v>3.2000000000000002E-3</v>
      </c>
      <c r="Q22" s="180">
        <f>ROUND(E22*P22,2)</f>
        <v>0.01</v>
      </c>
      <c r="R22" s="182"/>
      <c r="S22" s="182" t="s">
        <v>117</v>
      </c>
      <c r="T22" s="182" t="s">
        <v>117</v>
      </c>
      <c r="U22" s="182">
        <v>0.05</v>
      </c>
      <c r="V22" s="182">
        <f>ROUND(E22*U22,2)</f>
        <v>0.12</v>
      </c>
      <c r="W22" s="182"/>
      <c r="X22" s="183" t="s">
        <v>118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119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77">
        <v>12</v>
      </c>
      <c r="B23" s="178" t="s">
        <v>337</v>
      </c>
      <c r="C23" s="187" t="s">
        <v>338</v>
      </c>
      <c r="D23" s="179" t="s">
        <v>132</v>
      </c>
      <c r="E23" s="180">
        <v>13.3</v>
      </c>
      <c r="F23" s="181"/>
      <c r="G23" s="182">
        <f>ROUND(E23*F23,2)</f>
        <v>0</v>
      </c>
      <c r="H23" s="181"/>
      <c r="I23" s="182">
        <f>ROUND(E23*H23,2)</f>
        <v>0</v>
      </c>
      <c r="J23" s="181"/>
      <c r="K23" s="182">
        <f>ROUND(E23*J23,2)</f>
        <v>0</v>
      </c>
      <c r="L23" s="182">
        <v>21</v>
      </c>
      <c r="M23" s="182">
        <f>G23*(1+L23/100)</f>
        <v>0</v>
      </c>
      <c r="N23" s="180">
        <v>5.0000000000000002E-5</v>
      </c>
      <c r="O23" s="180">
        <f>ROUND(E23*N23,2)</f>
        <v>0</v>
      </c>
      <c r="P23" s="180">
        <v>5.3200000000000001E-3</v>
      </c>
      <c r="Q23" s="180">
        <f>ROUND(E23*P23,2)</f>
        <v>7.0000000000000007E-2</v>
      </c>
      <c r="R23" s="182"/>
      <c r="S23" s="182" t="s">
        <v>117</v>
      </c>
      <c r="T23" s="182" t="s">
        <v>117</v>
      </c>
      <c r="U23" s="182">
        <v>0.1</v>
      </c>
      <c r="V23" s="182">
        <f>ROUND(E23*U23,2)</f>
        <v>1.33</v>
      </c>
      <c r="W23" s="182"/>
      <c r="X23" s="183" t="s">
        <v>118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119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77">
        <v>13</v>
      </c>
      <c r="B24" s="178" t="s">
        <v>339</v>
      </c>
      <c r="C24" s="187" t="s">
        <v>340</v>
      </c>
      <c r="D24" s="179" t="s">
        <v>132</v>
      </c>
      <c r="E24" s="180">
        <v>1.5</v>
      </c>
      <c r="F24" s="181"/>
      <c r="G24" s="182">
        <f>ROUND(E24*F24,2)</f>
        <v>0</v>
      </c>
      <c r="H24" s="181"/>
      <c r="I24" s="182">
        <f>ROUND(E24*H24,2)</f>
        <v>0</v>
      </c>
      <c r="J24" s="181"/>
      <c r="K24" s="182">
        <f>ROUND(E24*J24,2)</f>
        <v>0</v>
      </c>
      <c r="L24" s="182">
        <v>21</v>
      </c>
      <c r="M24" s="182">
        <f>G24*(1+L24/100)</f>
        <v>0</v>
      </c>
      <c r="N24" s="180">
        <v>0</v>
      </c>
      <c r="O24" s="180">
        <f>ROUND(E24*N24,2)</f>
        <v>0</v>
      </c>
      <c r="P24" s="180">
        <v>1.5E-3</v>
      </c>
      <c r="Q24" s="180">
        <f>ROUND(E24*P24,2)</f>
        <v>0</v>
      </c>
      <c r="R24" s="182"/>
      <c r="S24" s="182" t="s">
        <v>117</v>
      </c>
      <c r="T24" s="182" t="s">
        <v>117</v>
      </c>
      <c r="U24" s="182">
        <v>8.1000000000000003E-2</v>
      </c>
      <c r="V24" s="182">
        <f>ROUND(E24*U24,2)</f>
        <v>0.12</v>
      </c>
      <c r="W24" s="182"/>
      <c r="X24" s="183" t="s">
        <v>118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119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7">
        <v>14</v>
      </c>
      <c r="B25" s="178" t="s">
        <v>341</v>
      </c>
      <c r="C25" s="187" t="s">
        <v>205</v>
      </c>
      <c r="D25" s="179" t="s">
        <v>333</v>
      </c>
      <c r="E25" s="180">
        <v>7.1000000000000002E-4</v>
      </c>
      <c r="F25" s="181"/>
      <c r="G25" s="182">
        <f>ROUND(E25*F25,2)</f>
        <v>0</v>
      </c>
      <c r="H25" s="181"/>
      <c r="I25" s="182">
        <f>ROUND(E25*H25,2)</f>
        <v>0</v>
      </c>
      <c r="J25" s="181"/>
      <c r="K25" s="182">
        <f>ROUND(E25*J25,2)</f>
        <v>0</v>
      </c>
      <c r="L25" s="182">
        <v>21</v>
      </c>
      <c r="M25" s="182">
        <f>G25*(1+L25/100)</f>
        <v>0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2"/>
      <c r="S25" s="182" t="s">
        <v>117</v>
      </c>
      <c r="T25" s="182" t="s">
        <v>117</v>
      </c>
      <c r="U25" s="182">
        <v>3.5630000000000002</v>
      </c>
      <c r="V25" s="182">
        <f>ROUND(E25*U25,2)</f>
        <v>0</v>
      </c>
      <c r="W25" s="182"/>
      <c r="X25" s="183" t="s">
        <v>146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147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7">
        <v>15</v>
      </c>
      <c r="B26" s="178" t="s">
        <v>342</v>
      </c>
      <c r="C26" s="187" t="s">
        <v>207</v>
      </c>
      <c r="D26" s="179" t="s">
        <v>333</v>
      </c>
      <c r="E26" s="180">
        <v>7.1000000000000002E-4</v>
      </c>
      <c r="F26" s="181"/>
      <c r="G26" s="182">
        <f>ROUND(E26*F26,2)</f>
        <v>0</v>
      </c>
      <c r="H26" s="181"/>
      <c r="I26" s="182">
        <f>ROUND(E26*H26,2)</f>
        <v>0</v>
      </c>
      <c r="J26" s="181"/>
      <c r="K26" s="182">
        <f>ROUND(E26*J26,2)</f>
        <v>0</v>
      </c>
      <c r="L26" s="182">
        <v>21</v>
      </c>
      <c r="M26" s="182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2"/>
      <c r="S26" s="182" t="s">
        <v>117</v>
      </c>
      <c r="T26" s="182" t="s">
        <v>117</v>
      </c>
      <c r="U26" s="182">
        <v>0.81599999999999995</v>
      </c>
      <c r="V26" s="182">
        <f>ROUND(E26*U26,2)</f>
        <v>0</v>
      </c>
      <c r="W26" s="182"/>
      <c r="X26" s="183" t="s">
        <v>146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147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4" t="s">
        <v>112</v>
      </c>
      <c r="B27" s="165" t="s">
        <v>69</v>
      </c>
      <c r="C27" s="186" t="s">
        <v>70</v>
      </c>
      <c r="D27" s="166"/>
      <c r="E27" s="167"/>
      <c r="F27" s="168"/>
      <c r="G27" s="168">
        <f>SUMIF(AG28:AG33,"&lt;&gt;NOR",G28:G33)</f>
        <v>0</v>
      </c>
      <c r="H27" s="168"/>
      <c r="I27" s="168">
        <f>SUM(I28:I33)</f>
        <v>0</v>
      </c>
      <c r="J27" s="168"/>
      <c r="K27" s="168">
        <f>SUM(K28:K33)</f>
        <v>0</v>
      </c>
      <c r="L27" s="168"/>
      <c r="M27" s="168">
        <f>SUM(M28:M33)</f>
        <v>0</v>
      </c>
      <c r="N27" s="167"/>
      <c r="O27" s="167">
        <f>SUM(O28:O33)</f>
        <v>0</v>
      </c>
      <c r="P27" s="167"/>
      <c r="Q27" s="167">
        <f>SUM(Q28:Q33)</f>
        <v>0.13</v>
      </c>
      <c r="R27" s="168"/>
      <c r="S27" s="168"/>
      <c r="T27" s="168"/>
      <c r="U27" s="168"/>
      <c r="V27" s="168">
        <f>SUM(V28:V33)</f>
        <v>7.5599999999999987</v>
      </c>
      <c r="W27" s="168"/>
      <c r="X27" s="169"/>
      <c r="AG27" t="s">
        <v>113</v>
      </c>
    </row>
    <row r="28" spans="1:60" outlineLevel="1" x14ac:dyDescent="0.2">
      <c r="A28" s="177">
        <v>16</v>
      </c>
      <c r="B28" s="178" t="s">
        <v>343</v>
      </c>
      <c r="C28" s="187" t="s">
        <v>344</v>
      </c>
      <c r="D28" s="179" t="s">
        <v>187</v>
      </c>
      <c r="E28" s="180">
        <v>8</v>
      </c>
      <c r="F28" s="181"/>
      <c r="G28" s="182">
        <f t="shared" ref="G28:G33" si="7">ROUND(E28*F28,2)</f>
        <v>0</v>
      </c>
      <c r="H28" s="181"/>
      <c r="I28" s="182">
        <f t="shared" ref="I28:I33" si="8">ROUND(E28*H28,2)</f>
        <v>0</v>
      </c>
      <c r="J28" s="181"/>
      <c r="K28" s="182">
        <f t="shared" ref="K28:K33" si="9">ROUND(E28*J28,2)</f>
        <v>0</v>
      </c>
      <c r="L28" s="182">
        <v>21</v>
      </c>
      <c r="M28" s="182">
        <f t="shared" ref="M28:M33" si="10">G28*(1+L28/100)</f>
        <v>0</v>
      </c>
      <c r="N28" s="180">
        <v>8.0000000000000007E-5</v>
      </c>
      <c r="O28" s="180">
        <f t="shared" ref="O28:O33" si="11">ROUND(E28*N28,2)</f>
        <v>0</v>
      </c>
      <c r="P28" s="180">
        <v>9.0799999999999995E-3</v>
      </c>
      <c r="Q28" s="180">
        <f t="shared" ref="Q28:Q33" si="12">ROUND(E28*P28,2)</f>
        <v>7.0000000000000007E-2</v>
      </c>
      <c r="R28" s="182"/>
      <c r="S28" s="182" t="s">
        <v>117</v>
      </c>
      <c r="T28" s="182" t="s">
        <v>117</v>
      </c>
      <c r="U28" s="182">
        <v>0.104</v>
      </c>
      <c r="V28" s="182">
        <f t="shared" ref="V28:V33" si="13">ROUND(E28*U28,2)</f>
        <v>0.83</v>
      </c>
      <c r="W28" s="182"/>
      <c r="X28" s="183" t="s">
        <v>118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119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7">
        <v>17</v>
      </c>
      <c r="B29" s="178" t="s">
        <v>345</v>
      </c>
      <c r="C29" s="187" t="s">
        <v>346</v>
      </c>
      <c r="D29" s="179" t="s">
        <v>187</v>
      </c>
      <c r="E29" s="180">
        <v>10</v>
      </c>
      <c r="F29" s="181"/>
      <c r="G29" s="182">
        <f t="shared" si="7"/>
        <v>0</v>
      </c>
      <c r="H29" s="181"/>
      <c r="I29" s="182">
        <f t="shared" si="8"/>
        <v>0</v>
      </c>
      <c r="J29" s="181"/>
      <c r="K29" s="182">
        <f t="shared" si="9"/>
        <v>0</v>
      </c>
      <c r="L29" s="182">
        <v>21</v>
      </c>
      <c r="M29" s="182">
        <f t="shared" si="10"/>
        <v>0</v>
      </c>
      <c r="N29" s="180">
        <v>6.0000000000000002E-5</v>
      </c>
      <c r="O29" s="180">
        <f t="shared" si="11"/>
        <v>0</v>
      </c>
      <c r="P29" s="180">
        <v>1.1000000000000001E-3</v>
      </c>
      <c r="Q29" s="180">
        <f t="shared" si="12"/>
        <v>0.01</v>
      </c>
      <c r="R29" s="182"/>
      <c r="S29" s="182" t="s">
        <v>117</v>
      </c>
      <c r="T29" s="182" t="s">
        <v>117</v>
      </c>
      <c r="U29" s="182">
        <v>7.0000000000000007E-2</v>
      </c>
      <c r="V29" s="182">
        <f t="shared" si="13"/>
        <v>0.7</v>
      </c>
      <c r="W29" s="182"/>
      <c r="X29" s="183" t="s">
        <v>118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119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7">
        <v>18</v>
      </c>
      <c r="B30" s="178" t="s">
        <v>347</v>
      </c>
      <c r="C30" s="187" t="s">
        <v>348</v>
      </c>
      <c r="D30" s="179" t="s">
        <v>187</v>
      </c>
      <c r="E30" s="180">
        <v>2</v>
      </c>
      <c r="F30" s="181"/>
      <c r="G30" s="182">
        <f t="shared" si="7"/>
        <v>0</v>
      </c>
      <c r="H30" s="181"/>
      <c r="I30" s="182">
        <f t="shared" si="8"/>
        <v>0</v>
      </c>
      <c r="J30" s="181"/>
      <c r="K30" s="182">
        <f t="shared" si="9"/>
        <v>0</v>
      </c>
      <c r="L30" s="182">
        <v>21</v>
      </c>
      <c r="M30" s="182">
        <f t="shared" si="10"/>
        <v>0</v>
      </c>
      <c r="N30" s="180">
        <v>1.2999999999999999E-4</v>
      </c>
      <c r="O30" s="180">
        <f t="shared" si="11"/>
        <v>0</v>
      </c>
      <c r="P30" s="180">
        <v>1.1000000000000001E-3</v>
      </c>
      <c r="Q30" s="180">
        <f t="shared" si="12"/>
        <v>0</v>
      </c>
      <c r="R30" s="182"/>
      <c r="S30" s="182" t="s">
        <v>117</v>
      </c>
      <c r="T30" s="182" t="s">
        <v>117</v>
      </c>
      <c r="U30" s="182">
        <v>0.23</v>
      </c>
      <c r="V30" s="182">
        <f t="shared" si="13"/>
        <v>0.46</v>
      </c>
      <c r="W30" s="182"/>
      <c r="X30" s="183" t="s">
        <v>118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119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7">
        <v>19</v>
      </c>
      <c r="B31" s="178" t="s">
        <v>349</v>
      </c>
      <c r="C31" s="187" t="s">
        <v>350</v>
      </c>
      <c r="D31" s="179" t="s">
        <v>187</v>
      </c>
      <c r="E31" s="180">
        <v>15</v>
      </c>
      <c r="F31" s="181"/>
      <c r="G31" s="182">
        <f t="shared" si="7"/>
        <v>0</v>
      </c>
      <c r="H31" s="181"/>
      <c r="I31" s="182">
        <f t="shared" si="8"/>
        <v>0</v>
      </c>
      <c r="J31" s="181"/>
      <c r="K31" s="182">
        <f t="shared" si="9"/>
        <v>0</v>
      </c>
      <c r="L31" s="182">
        <v>21</v>
      </c>
      <c r="M31" s="182">
        <f t="shared" si="10"/>
        <v>0</v>
      </c>
      <c r="N31" s="180">
        <v>2.1000000000000001E-4</v>
      </c>
      <c r="O31" s="180">
        <f t="shared" si="11"/>
        <v>0</v>
      </c>
      <c r="P31" s="180">
        <v>3.5000000000000001E-3</v>
      </c>
      <c r="Q31" s="180">
        <f t="shared" si="12"/>
        <v>0.05</v>
      </c>
      <c r="R31" s="182"/>
      <c r="S31" s="182" t="s">
        <v>117</v>
      </c>
      <c r="T31" s="182" t="s">
        <v>117</v>
      </c>
      <c r="U31" s="182">
        <v>0.37</v>
      </c>
      <c r="V31" s="182">
        <f t="shared" si="13"/>
        <v>5.55</v>
      </c>
      <c r="W31" s="182"/>
      <c r="X31" s="183" t="s">
        <v>118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119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7">
        <v>20</v>
      </c>
      <c r="B32" s="178" t="s">
        <v>351</v>
      </c>
      <c r="C32" s="187" t="s">
        <v>236</v>
      </c>
      <c r="D32" s="179" t="s">
        <v>333</v>
      </c>
      <c r="E32" s="180">
        <v>4.6499999999999996E-3</v>
      </c>
      <c r="F32" s="181"/>
      <c r="G32" s="182">
        <f t="shared" si="7"/>
        <v>0</v>
      </c>
      <c r="H32" s="181"/>
      <c r="I32" s="182">
        <f t="shared" si="8"/>
        <v>0</v>
      </c>
      <c r="J32" s="181"/>
      <c r="K32" s="182">
        <f t="shared" si="9"/>
        <v>0</v>
      </c>
      <c r="L32" s="182">
        <v>21</v>
      </c>
      <c r="M32" s="182">
        <f t="shared" si="10"/>
        <v>0</v>
      </c>
      <c r="N32" s="180">
        <v>0</v>
      </c>
      <c r="O32" s="180">
        <f t="shared" si="11"/>
        <v>0</v>
      </c>
      <c r="P32" s="180">
        <v>0</v>
      </c>
      <c r="Q32" s="180">
        <f t="shared" si="12"/>
        <v>0</v>
      </c>
      <c r="R32" s="182"/>
      <c r="S32" s="182" t="s">
        <v>117</v>
      </c>
      <c r="T32" s="182" t="s">
        <v>117</v>
      </c>
      <c r="U32" s="182">
        <v>2.5750000000000002</v>
      </c>
      <c r="V32" s="182">
        <f t="shared" si="13"/>
        <v>0.01</v>
      </c>
      <c r="W32" s="182"/>
      <c r="X32" s="183" t="s">
        <v>146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147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7">
        <v>21</v>
      </c>
      <c r="B33" s="178" t="s">
        <v>352</v>
      </c>
      <c r="C33" s="187" t="s">
        <v>238</v>
      </c>
      <c r="D33" s="179" t="s">
        <v>333</v>
      </c>
      <c r="E33" s="180">
        <v>4.6499999999999996E-3</v>
      </c>
      <c r="F33" s="181"/>
      <c r="G33" s="182">
        <f t="shared" si="7"/>
        <v>0</v>
      </c>
      <c r="H33" s="181"/>
      <c r="I33" s="182">
        <f t="shared" si="8"/>
        <v>0</v>
      </c>
      <c r="J33" s="181"/>
      <c r="K33" s="182">
        <f t="shared" si="9"/>
        <v>0</v>
      </c>
      <c r="L33" s="182">
        <v>21</v>
      </c>
      <c r="M33" s="182">
        <f t="shared" si="10"/>
        <v>0</v>
      </c>
      <c r="N33" s="180">
        <v>0</v>
      </c>
      <c r="O33" s="180">
        <f t="shared" si="11"/>
        <v>0</v>
      </c>
      <c r="P33" s="180">
        <v>0</v>
      </c>
      <c r="Q33" s="180">
        <f t="shared" si="12"/>
        <v>0</v>
      </c>
      <c r="R33" s="182"/>
      <c r="S33" s="182" t="s">
        <v>117</v>
      </c>
      <c r="T33" s="182" t="s">
        <v>117</v>
      </c>
      <c r="U33" s="182">
        <v>1.355</v>
      </c>
      <c r="V33" s="182">
        <f t="shared" si="13"/>
        <v>0.01</v>
      </c>
      <c r="W33" s="182"/>
      <c r="X33" s="183" t="s">
        <v>146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147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164" t="s">
        <v>112</v>
      </c>
      <c r="B34" s="165" t="s">
        <v>77</v>
      </c>
      <c r="C34" s="186" t="s">
        <v>78</v>
      </c>
      <c r="D34" s="166"/>
      <c r="E34" s="167"/>
      <c r="F34" s="168"/>
      <c r="G34" s="168">
        <f>SUMIF(AG35:AG35,"&lt;&gt;NOR",G35:G35)</f>
        <v>0</v>
      </c>
      <c r="H34" s="168"/>
      <c r="I34" s="168">
        <f>SUM(I35:I35)</f>
        <v>0</v>
      </c>
      <c r="J34" s="168"/>
      <c r="K34" s="168">
        <f>SUM(K35:K35)</f>
        <v>0</v>
      </c>
      <c r="L34" s="168"/>
      <c r="M34" s="168">
        <f>SUM(M35:M35)</f>
        <v>0</v>
      </c>
      <c r="N34" s="167"/>
      <c r="O34" s="167">
        <f>SUM(O35:O35)</f>
        <v>0.68</v>
      </c>
      <c r="P34" s="167"/>
      <c r="Q34" s="167">
        <f>SUM(Q35:Q35)</f>
        <v>0</v>
      </c>
      <c r="R34" s="168"/>
      <c r="S34" s="168"/>
      <c r="T34" s="168"/>
      <c r="U34" s="168"/>
      <c r="V34" s="168">
        <f>SUM(V35:V35)</f>
        <v>0</v>
      </c>
      <c r="W34" s="168"/>
      <c r="X34" s="169"/>
      <c r="AG34" t="s">
        <v>113</v>
      </c>
    </row>
    <row r="35" spans="1:60" ht="22.5" outlineLevel="1" x14ac:dyDescent="0.2">
      <c r="A35" s="177">
        <v>22</v>
      </c>
      <c r="B35" s="178" t="s">
        <v>266</v>
      </c>
      <c r="C35" s="187" t="s">
        <v>353</v>
      </c>
      <c r="D35" s="179" t="s">
        <v>164</v>
      </c>
      <c r="E35" s="180">
        <v>1</v>
      </c>
      <c r="F35" s="181"/>
      <c r="G35" s="182">
        <f>ROUND(E35*F35,2)</f>
        <v>0</v>
      </c>
      <c r="H35" s="181"/>
      <c r="I35" s="182">
        <f>ROUND(E35*H35,2)</f>
        <v>0</v>
      </c>
      <c r="J35" s="181"/>
      <c r="K35" s="182">
        <f>ROUND(E35*J35,2)</f>
        <v>0</v>
      </c>
      <c r="L35" s="182">
        <v>21</v>
      </c>
      <c r="M35" s="182">
        <f>G35*(1+L35/100)</f>
        <v>0</v>
      </c>
      <c r="N35" s="180">
        <v>0.68</v>
      </c>
      <c r="O35" s="180">
        <f>ROUND(E35*N35,2)</f>
        <v>0.68</v>
      </c>
      <c r="P35" s="180">
        <v>0</v>
      </c>
      <c r="Q35" s="180">
        <f>ROUND(E35*P35,2)</f>
        <v>0</v>
      </c>
      <c r="R35" s="182"/>
      <c r="S35" s="182" t="s">
        <v>125</v>
      </c>
      <c r="T35" s="182" t="s">
        <v>126</v>
      </c>
      <c r="U35" s="182">
        <v>0</v>
      </c>
      <c r="V35" s="182">
        <f>ROUND(E35*U35,2)</f>
        <v>0</v>
      </c>
      <c r="W35" s="182"/>
      <c r="X35" s="183" t="s">
        <v>118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119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4" t="s">
        <v>112</v>
      </c>
      <c r="B36" s="165" t="s">
        <v>81</v>
      </c>
      <c r="C36" s="186" t="s">
        <v>82</v>
      </c>
      <c r="D36" s="166"/>
      <c r="E36" s="167"/>
      <c r="F36" s="168"/>
      <c r="G36" s="168">
        <f>SUMIF(AG37:AG42,"&lt;&gt;NOR",G37:G42)</f>
        <v>0</v>
      </c>
      <c r="H36" s="168"/>
      <c r="I36" s="168">
        <f>SUM(I37:I42)</f>
        <v>0</v>
      </c>
      <c r="J36" s="168"/>
      <c r="K36" s="168">
        <f>SUM(K37:K42)</f>
        <v>0</v>
      </c>
      <c r="L36" s="168"/>
      <c r="M36" s="168">
        <f>SUM(M37:M42)</f>
        <v>0</v>
      </c>
      <c r="N36" s="167"/>
      <c r="O36" s="167">
        <f>SUM(O37:O42)</f>
        <v>0</v>
      </c>
      <c r="P36" s="167"/>
      <c r="Q36" s="167">
        <f>SUM(Q37:Q42)</f>
        <v>0</v>
      </c>
      <c r="R36" s="168"/>
      <c r="S36" s="168"/>
      <c r="T36" s="168"/>
      <c r="U36" s="168"/>
      <c r="V36" s="168">
        <f>SUM(V37:V42)</f>
        <v>5.4</v>
      </c>
      <c r="W36" s="168"/>
      <c r="X36" s="169"/>
      <c r="AG36" t="s">
        <v>113</v>
      </c>
    </row>
    <row r="37" spans="1:60" outlineLevel="1" x14ac:dyDescent="0.2">
      <c r="A37" s="177">
        <v>23</v>
      </c>
      <c r="B37" s="178" t="s">
        <v>354</v>
      </c>
      <c r="C37" s="187" t="s">
        <v>355</v>
      </c>
      <c r="D37" s="179" t="s">
        <v>333</v>
      </c>
      <c r="E37" s="180">
        <v>-2.7591199999999998</v>
      </c>
      <c r="F37" s="181"/>
      <c r="G37" s="182">
        <f t="shared" ref="G37:G42" si="14">ROUND(E37*F37,2)</f>
        <v>0</v>
      </c>
      <c r="H37" s="181"/>
      <c r="I37" s="182">
        <f t="shared" ref="I37:I42" si="15">ROUND(E37*H37,2)</f>
        <v>0</v>
      </c>
      <c r="J37" s="181"/>
      <c r="K37" s="182">
        <f t="shared" ref="K37:K42" si="16">ROUND(E37*J37,2)</f>
        <v>0</v>
      </c>
      <c r="L37" s="182">
        <v>21</v>
      </c>
      <c r="M37" s="182">
        <f t="shared" ref="M37:M42" si="17">G37*(1+L37/100)</f>
        <v>0</v>
      </c>
      <c r="N37" s="180">
        <v>0</v>
      </c>
      <c r="O37" s="180">
        <f t="shared" ref="O37:O42" si="18">ROUND(E37*N37,2)</f>
        <v>0</v>
      </c>
      <c r="P37" s="180">
        <v>0</v>
      </c>
      <c r="Q37" s="180">
        <f t="shared" ref="Q37:Q42" si="19">ROUND(E37*P37,2)</f>
        <v>0</v>
      </c>
      <c r="R37" s="182"/>
      <c r="S37" s="182" t="s">
        <v>117</v>
      </c>
      <c r="T37" s="182" t="s">
        <v>117</v>
      </c>
      <c r="U37" s="182">
        <v>0</v>
      </c>
      <c r="V37" s="182">
        <f t="shared" ref="V37:V42" si="20">ROUND(E37*U37,2)</f>
        <v>0</v>
      </c>
      <c r="W37" s="182"/>
      <c r="X37" s="183" t="s">
        <v>118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119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7">
        <v>24</v>
      </c>
      <c r="B38" s="178" t="s">
        <v>356</v>
      </c>
      <c r="C38" s="187" t="s">
        <v>357</v>
      </c>
      <c r="D38" s="179" t="s">
        <v>333</v>
      </c>
      <c r="E38" s="180">
        <v>6.4799999999999996E-2</v>
      </c>
      <c r="F38" s="181"/>
      <c r="G38" s="182">
        <f t="shared" si="14"/>
        <v>0</v>
      </c>
      <c r="H38" s="181"/>
      <c r="I38" s="182">
        <f t="shared" si="15"/>
        <v>0</v>
      </c>
      <c r="J38" s="181"/>
      <c r="K38" s="182">
        <f t="shared" si="16"/>
        <v>0</v>
      </c>
      <c r="L38" s="182">
        <v>21</v>
      </c>
      <c r="M38" s="182">
        <f t="shared" si="17"/>
        <v>0</v>
      </c>
      <c r="N38" s="180">
        <v>0</v>
      </c>
      <c r="O38" s="180">
        <f t="shared" si="18"/>
        <v>0</v>
      </c>
      <c r="P38" s="180">
        <v>0</v>
      </c>
      <c r="Q38" s="180">
        <f t="shared" si="19"/>
        <v>0</v>
      </c>
      <c r="R38" s="182"/>
      <c r="S38" s="182" t="s">
        <v>117</v>
      </c>
      <c r="T38" s="182" t="s">
        <v>117</v>
      </c>
      <c r="U38" s="182">
        <v>0</v>
      </c>
      <c r="V38" s="182">
        <f t="shared" si="20"/>
        <v>0</v>
      </c>
      <c r="W38" s="182"/>
      <c r="X38" s="183" t="s">
        <v>118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119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7">
        <v>25</v>
      </c>
      <c r="B39" s="178" t="s">
        <v>358</v>
      </c>
      <c r="C39" s="187" t="s">
        <v>359</v>
      </c>
      <c r="D39" s="179" t="s">
        <v>333</v>
      </c>
      <c r="E39" s="180">
        <v>1.7719199999999999</v>
      </c>
      <c r="F39" s="181"/>
      <c r="G39" s="182">
        <f t="shared" si="14"/>
        <v>0</v>
      </c>
      <c r="H39" s="181"/>
      <c r="I39" s="182">
        <f t="shared" si="15"/>
        <v>0</v>
      </c>
      <c r="J39" s="181"/>
      <c r="K39" s="182">
        <f t="shared" si="16"/>
        <v>0</v>
      </c>
      <c r="L39" s="182">
        <v>21</v>
      </c>
      <c r="M39" s="182">
        <f t="shared" si="17"/>
        <v>0</v>
      </c>
      <c r="N39" s="180">
        <v>0</v>
      </c>
      <c r="O39" s="180">
        <f t="shared" si="18"/>
        <v>0</v>
      </c>
      <c r="P39" s="180">
        <v>0</v>
      </c>
      <c r="Q39" s="180">
        <f t="shared" si="19"/>
        <v>0</v>
      </c>
      <c r="R39" s="182"/>
      <c r="S39" s="182" t="s">
        <v>117</v>
      </c>
      <c r="T39" s="182" t="s">
        <v>117</v>
      </c>
      <c r="U39" s="182">
        <v>0</v>
      </c>
      <c r="V39" s="182">
        <f t="shared" si="20"/>
        <v>0</v>
      </c>
      <c r="W39" s="182"/>
      <c r="X39" s="183" t="s">
        <v>360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361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7">
        <v>26</v>
      </c>
      <c r="B40" s="178" t="s">
        <v>362</v>
      </c>
      <c r="C40" s="187" t="s">
        <v>363</v>
      </c>
      <c r="D40" s="179" t="s">
        <v>333</v>
      </c>
      <c r="E40" s="180">
        <v>1.7719199999999999</v>
      </c>
      <c r="F40" s="181"/>
      <c r="G40" s="182">
        <f t="shared" si="14"/>
        <v>0</v>
      </c>
      <c r="H40" s="181"/>
      <c r="I40" s="182">
        <f t="shared" si="15"/>
        <v>0</v>
      </c>
      <c r="J40" s="181"/>
      <c r="K40" s="182">
        <f t="shared" si="16"/>
        <v>0</v>
      </c>
      <c r="L40" s="182">
        <v>21</v>
      </c>
      <c r="M40" s="182">
        <f t="shared" si="17"/>
        <v>0</v>
      </c>
      <c r="N40" s="180">
        <v>0</v>
      </c>
      <c r="O40" s="180">
        <f t="shared" si="18"/>
        <v>0</v>
      </c>
      <c r="P40" s="180">
        <v>0</v>
      </c>
      <c r="Q40" s="180">
        <f t="shared" si="19"/>
        <v>0</v>
      </c>
      <c r="R40" s="182"/>
      <c r="S40" s="182" t="s">
        <v>117</v>
      </c>
      <c r="T40" s="182" t="s">
        <v>117</v>
      </c>
      <c r="U40" s="182">
        <v>2.0670000000000002</v>
      </c>
      <c r="V40" s="182">
        <f t="shared" si="20"/>
        <v>3.66</v>
      </c>
      <c r="W40" s="182"/>
      <c r="X40" s="183" t="s">
        <v>360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361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7">
        <v>27</v>
      </c>
      <c r="B41" s="178" t="s">
        <v>364</v>
      </c>
      <c r="C41" s="187" t="s">
        <v>365</v>
      </c>
      <c r="D41" s="179" t="s">
        <v>333</v>
      </c>
      <c r="E41" s="180">
        <v>1.7719199999999999</v>
      </c>
      <c r="F41" s="181"/>
      <c r="G41" s="182">
        <f t="shared" si="14"/>
        <v>0</v>
      </c>
      <c r="H41" s="181"/>
      <c r="I41" s="182">
        <f t="shared" si="15"/>
        <v>0</v>
      </c>
      <c r="J41" s="181"/>
      <c r="K41" s="182">
        <f t="shared" si="16"/>
        <v>0</v>
      </c>
      <c r="L41" s="182">
        <v>21</v>
      </c>
      <c r="M41" s="182">
        <f t="shared" si="17"/>
        <v>0</v>
      </c>
      <c r="N41" s="180">
        <v>0</v>
      </c>
      <c r="O41" s="180">
        <f t="shared" si="18"/>
        <v>0</v>
      </c>
      <c r="P41" s="180">
        <v>0</v>
      </c>
      <c r="Q41" s="180">
        <f t="shared" si="19"/>
        <v>0</v>
      </c>
      <c r="R41" s="182"/>
      <c r="S41" s="182" t="s">
        <v>117</v>
      </c>
      <c r="T41" s="182" t="s">
        <v>117</v>
      </c>
      <c r="U41" s="182">
        <v>0.94199999999999995</v>
      </c>
      <c r="V41" s="182">
        <f t="shared" si="20"/>
        <v>1.67</v>
      </c>
      <c r="W41" s="182"/>
      <c r="X41" s="183" t="s">
        <v>360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361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7">
        <v>28</v>
      </c>
      <c r="B42" s="178" t="s">
        <v>366</v>
      </c>
      <c r="C42" s="187" t="s">
        <v>367</v>
      </c>
      <c r="D42" s="179" t="s">
        <v>333</v>
      </c>
      <c r="E42" s="180">
        <v>1.7719199999999999</v>
      </c>
      <c r="F42" s="181"/>
      <c r="G42" s="182">
        <f t="shared" si="14"/>
        <v>0</v>
      </c>
      <c r="H42" s="181"/>
      <c r="I42" s="182">
        <f t="shared" si="15"/>
        <v>0</v>
      </c>
      <c r="J42" s="181"/>
      <c r="K42" s="182">
        <f t="shared" si="16"/>
        <v>0</v>
      </c>
      <c r="L42" s="182">
        <v>21</v>
      </c>
      <c r="M42" s="182">
        <f t="shared" si="17"/>
        <v>0</v>
      </c>
      <c r="N42" s="180">
        <v>0</v>
      </c>
      <c r="O42" s="180">
        <f t="shared" si="18"/>
        <v>0</v>
      </c>
      <c r="P42" s="180">
        <v>0</v>
      </c>
      <c r="Q42" s="180">
        <f t="shared" si="19"/>
        <v>0</v>
      </c>
      <c r="R42" s="182"/>
      <c r="S42" s="182" t="s">
        <v>117</v>
      </c>
      <c r="T42" s="182" t="s">
        <v>117</v>
      </c>
      <c r="U42" s="182">
        <v>4.2000000000000003E-2</v>
      </c>
      <c r="V42" s="182">
        <f t="shared" si="20"/>
        <v>7.0000000000000007E-2</v>
      </c>
      <c r="W42" s="182"/>
      <c r="X42" s="183" t="s">
        <v>360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361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x14ac:dyDescent="0.2">
      <c r="A43" s="164" t="s">
        <v>112</v>
      </c>
      <c r="B43" s="165" t="s">
        <v>84</v>
      </c>
      <c r="C43" s="186" t="s">
        <v>29</v>
      </c>
      <c r="D43" s="166"/>
      <c r="E43" s="167"/>
      <c r="F43" s="168"/>
      <c r="G43" s="168">
        <f>SUMIF(AG44:AG44,"&lt;&gt;NOR",G44:G44)</f>
        <v>0</v>
      </c>
      <c r="H43" s="168"/>
      <c r="I43" s="168">
        <f>SUM(I44:I44)</f>
        <v>0</v>
      </c>
      <c r="J43" s="168"/>
      <c r="K43" s="168">
        <f>SUM(K44:K44)</f>
        <v>0</v>
      </c>
      <c r="L43" s="168"/>
      <c r="M43" s="168">
        <f>SUM(M44:M44)</f>
        <v>0</v>
      </c>
      <c r="N43" s="167"/>
      <c r="O43" s="167">
        <f>SUM(O44:O44)</f>
        <v>0</v>
      </c>
      <c r="P43" s="167"/>
      <c r="Q43" s="167">
        <f>SUM(Q44:Q44)</f>
        <v>0</v>
      </c>
      <c r="R43" s="168"/>
      <c r="S43" s="168"/>
      <c r="T43" s="168"/>
      <c r="U43" s="168"/>
      <c r="V43" s="168">
        <f>SUM(V44:V44)</f>
        <v>0</v>
      </c>
      <c r="W43" s="168"/>
      <c r="X43" s="169"/>
      <c r="AG43" t="s">
        <v>113</v>
      </c>
    </row>
    <row r="44" spans="1:60" outlineLevel="1" x14ac:dyDescent="0.2">
      <c r="A44" s="170">
        <v>29</v>
      </c>
      <c r="B44" s="171" t="s">
        <v>296</v>
      </c>
      <c r="C44" s="188" t="s">
        <v>297</v>
      </c>
      <c r="D44" s="172" t="s">
        <v>293</v>
      </c>
      <c r="E44" s="173">
        <v>1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3">
        <v>0</v>
      </c>
      <c r="O44" s="173">
        <f>ROUND(E44*N44,2)</f>
        <v>0</v>
      </c>
      <c r="P44" s="173">
        <v>0</v>
      </c>
      <c r="Q44" s="173">
        <f>ROUND(E44*P44,2)</f>
        <v>0</v>
      </c>
      <c r="R44" s="175"/>
      <c r="S44" s="175" t="s">
        <v>117</v>
      </c>
      <c r="T44" s="175" t="s">
        <v>126</v>
      </c>
      <c r="U44" s="175">
        <v>0</v>
      </c>
      <c r="V44" s="175">
        <f>ROUND(E44*U44,2)</f>
        <v>0</v>
      </c>
      <c r="W44" s="175"/>
      <c r="X44" s="176" t="s">
        <v>294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298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3"/>
      <c r="B45" s="4"/>
      <c r="C45" s="190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AE45">
        <v>15</v>
      </c>
      <c r="AF45">
        <v>21</v>
      </c>
      <c r="AG45" t="s">
        <v>99</v>
      </c>
    </row>
    <row r="46" spans="1:60" x14ac:dyDescent="0.2">
      <c r="A46" s="154"/>
      <c r="B46" s="155" t="s">
        <v>31</v>
      </c>
      <c r="C46" s="191"/>
      <c r="D46" s="156"/>
      <c r="E46" s="157"/>
      <c r="F46" s="157"/>
      <c r="G46" s="185">
        <f>G8+G10+G13+G21+G27+G34+G36+G43</f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f>SUMIF(L7:L44,AE45,G7:G44)</f>
        <v>0</v>
      </c>
      <c r="AF46">
        <f>SUMIF(L7:L44,AF45,G7:G44)</f>
        <v>0</v>
      </c>
      <c r="AG46" t="s">
        <v>312</v>
      </c>
    </row>
    <row r="47" spans="1:60" x14ac:dyDescent="0.2">
      <c r="A47" s="3"/>
      <c r="B47" s="4"/>
      <c r="C47" s="190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60" x14ac:dyDescent="0.2">
      <c r="A48" s="3"/>
      <c r="B48" s="4"/>
      <c r="C48" s="190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33" x14ac:dyDescent="0.2">
      <c r="A49" s="255" t="s">
        <v>313</v>
      </c>
      <c r="B49" s="255"/>
      <c r="C49" s="256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33" x14ac:dyDescent="0.2">
      <c r="A50" s="257"/>
      <c r="B50" s="258"/>
      <c r="C50" s="259"/>
      <c r="D50" s="258"/>
      <c r="E50" s="258"/>
      <c r="F50" s="258"/>
      <c r="G50" s="260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G50" t="s">
        <v>314</v>
      </c>
    </row>
    <row r="51" spans="1:33" x14ac:dyDescent="0.2">
      <c r="A51" s="261"/>
      <c r="B51" s="262"/>
      <c r="C51" s="263"/>
      <c r="D51" s="262"/>
      <c r="E51" s="262"/>
      <c r="F51" s="262"/>
      <c r="G51" s="264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">
      <c r="A52" s="261"/>
      <c r="B52" s="262"/>
      <c r="C52" s="263"/>
      <c r="D52" s="262"/>
      <c r="E52" s="262"/>
      <c r="F52" s="262"/>
      <c r="G52" s="264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">
      <c r="A53" s="261"/>
      <c r="B53" s="262"/>
      <c r="C53" s="263"/>
      <c r="D53" s="262"/>
      <c r="E53" s="262"/>
      <c r="F53" s="262"/>
      <c r="G53" s="264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33" x14ac:dyDescent="0.2">
      <c r="A54" s="265"/>
      <c r="B54" s="266"/>
      <c r="C54" s="267"/>
      <c r="D54" s="266"/>
      <c r="E54" s="266"/>
      <c r="F54" s="266"/>
      <c r="G54" s="268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33" x14ac:dyDescent="0.2">
      <c r="A55" s="3"/>
      <c r="B55" s="4"/>
      <c r="C55" s="190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33" x14ac:dyDescent="0.2">
      <c r="C56" s="192"/>
      <c r="D56" s="10"/>
      <c r="AG56" t="s">
        <v>315</v>
      </c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r6Z+Je4Wfo6Dt2OiMxoT/YBrWInRW+M5TITO76jktnuimlmFlgFcMJ9j1ZDBNr82VPJ9CkNdbzcasEQ/jK+6A==" saltValue="YVQ0kDvNufqEAc+4MaTmOA==" spinCount="100000" sheet="1"/>
  <mergeCells count="6">
    <mergeCell ref="A50:G54"/>
    <mergeCell ref="A1:G1"/>
    <mergeCell ref="C2:G2"/>
    <mergeCell ref="C3:G3"/>
    <mergeCell ref="C4:G4"/>
    <mergeCell ref="A49:C4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2 01 Pol</vt:lpstr>
      <vt:lpstr>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 01 Pol'!Názvy_tisku</vt:lpstr>
      <vt:lpstr>'2 02 Pol'!Názvy_tisku</vt:lpstr>
      <vt:lpstr>oadresa</vt:lpstr>
      <vt:lpstr>Stavba!Objednatel</vt:lpstr>
      <vt:lpstr>Stavba!Objekt</vt:lpstr>
      <vt:lpstr>'2 01 Pol'!Oblast_tisku</vt:lpstr>
      <vt:lpstr>'2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Doležal Lukáš, Ing.</dc:creator>
  <cp:lastModifiedBy>Doležal Lukáš, Ing.</cp:lastModifiedBy>
  <cp:lastPrinted>2019-03-19T12:27:02Z</cp:lastPrinted>
  <dcterms:created xsi:type="dcterms:W3CDTF">2009-04-08T07:15:50Z</dcterms:created>
  <dcterms:modified xsi:type="dcterms:W3CDTF">2021-12-14T14:35:14Z</dcterms:modified>
</cp:coreProperties>
</file>